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fiala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001" sheetId="3" r:id="rId3"/>
    <sheet name="SO 101" sheetId="4" r:id="rId4"/>
    <sheet name="SO 102" sheetId="5" r:id="rId5"/>
    <sheet name="SO 102.1" sheetId="6" r:id="rId6"/>
    <sheet name="SO 103" sheetId="7" r:id="rId7"/>
    <sheet name="SO 107" sheetId="8" r:id="rId8"/>
    <sheet name="SO 108" sheetId="9" r:id="rId9"/>
    <sheet name="SO 131" sheetId="10" r:id="rId10"/>
    <sheet name="SO 132" sheetId="11" r:id="rId11"/>
    <sheet name="SO 133" sheetId="12" r:id="rId12"/>
    <sheet name="SO 190" sheetId="13" r:id="rId13"/>
    <sheet name="SO 191" sheetId="14" r:id="rId14"/>
    <sheet name="SO 901" sheetId="15" r:id="rId15"/>
    <sheet name="SO 902" sheetId="16" r:id="rId16"/>
    <sheet name="SO 903" sheetId="17" r:id="rId17"/>
  </sheets>
  <definedNames/>
  <calcPr/>
  <webPublishing/>
</workbook>
</file>

<file path=xl/sharedStrings.xml><?xml version="1.0" encoding="utf-8"?>
<sst xmlns="http://schemas.openxmlformats.org/spreadsheetml/2006/main" count="5248" uniqueCount="921">
  <si>
    <t>Rekapitulace ceny</t>
  </si>
  <si>
    <t>Stavba: 19-097 - II/121 Votice, ul. Husova</t>
  </si>
  <si>
    <t>Varianta: 04 - PDPS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</si>
  <si>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</si>
  <si>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</si>
  <si>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</si>
  <si>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</si>
  <si>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</si>
  <si>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</si>
  <si>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</si>
  <si>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</si>
  <si>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</si>
  <si>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</si>
  <si>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</si>
  <si>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19-097</t>
  </si>
  <si>
    <t>II/121 Votice, ul. Husova</t>
  </si>
  <si>
    <t>O</t>
  </si>
  <si>
    <t>Rozpočet:</t>
  </si>
  <si>
    <t>0,00</t>
  </si>
  <si>
    <t>15,00</t>
  </si>
  <si>
    <t>21,00</t>
  </si>
  <si>
    <t>3</t>
  </si>
  <si>
    <t>2</t>
  </si>
  <si>
    <t>SO 000</t>
  </si>
  <si>
    <t>Všeobecné a předběžné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</si>
  <si>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</si>
  <si>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</si>
  <si>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</si>
  <si>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</si>
  <si>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</si>
  <si>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</si>
  <si>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</si>
  <si>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</si>
  <si>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</si>
  <si>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</si>
  <si>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</si>
  <si>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</si>
  <si>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</si>
  <si>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</si>
  <si>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</si>
  <si>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</si>
  <si>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</si>
  <si>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</si>
  <si>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</si>
  <si>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</si>
  <si>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</si>
  <si>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</si>
  <si>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</si>
  <si>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</si>
  <si>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</si>
  <si>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Úhrnná částka musí obsahovat veškeré náklady na dočasné úpravy a regulaci dopravy (i pěší) na staveništi a nezbytné značení a opatření vyplývající z 
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</t>
  </si>
  <si>
    <t>VV</t>
  </si>
  <si>
    <t>1=1.000 [A]</t>
  </si>
  <si>
    <t>TS</t>
  </si>
  <si>
    <t>zahrnuje veškeré náklady spojené s objednatelem požadovanými zařízeními</t>
  </si>
  <si>
    <t>02910</t>
  </si>
  <si>
    <t>OSTATNÍ POŽADAVKY - ZEMĚMĚŘIČSKÁ MĚŘENÍ</t>
  </si>
  <si>
    <t>Zaměření skutečného provedení díla ke kolaudaci stavby v délce stavby  
3x tištěné paré + 1x CD</t>
  </si>
  <si>
    <t>zahrnuje veškeré náklady spojené s objednatelem požadovanými pracemi,   
- pro stanovení orientační investorské ceny určete jednotkovou cenu jako 1% odhadované ceny stavby</t>
  </si>
  <si>
    <t>02911</t>
  </si>
  <si>
    <t>a</t>
  </si>
  <si>
    <t>OSTATNÍ POŽADAVKY - GEODETICKÉ ZAMĚŘENÍ</t>
  </si>
  <si>
    <t>Veškerá nutná zaměření nutná k realizaci díla (např. zaměření stavby před výstavbou, vytyčení stavby a obvodu staveniště apod.) a k uvedení stavby do 
užívání a řádnému předání dokončeného díla.Vytyčení stavby (3x tištěná, 1xCD), zřízení vytyčovací sítě stavby</t>
  </si>
  <si>
    <t>zahrnuje veškeré náklady spojené s objednatelem požadovanými pracemi</t>
  </si>
  <si>
    <t>b</t>
  </si>
  <si>
    <t>Geometrický oddělovací plán pro majetkové vypořádání vlastnických vztahů a případných věcných břemen</t>
  </si>
  <si>
    <t>3 vlastníci, každý GP 12x tiskem  
1=1.000 [A]</t>
  </si>
  <si>
    <t>02940</t>
  </si>
  <si>
    <t>OSTATNÍ POŽADAVKY - VYPRACOVÁNÍ DOKUMENTACE</t>
  </si>
  <si>
    <t>Dokumentace skutečného provedení stavby. Výkresy a související písemnosti zhotovené stavby potřebné pro evidenci pozemní komunikace. Výkresy odchylek a změn stavby oproti DSP, PDPS pro objekty stavby. Ověřené podpisem odpovědného zástupce zhotovitele a správce stavby - tiskem ve 4 vyhotoveních a 1 x na CD. Zadavatel poskytne dokumentaci v otevřeném formátu *DWG.</t>
  </si>
  <si>
    <t>02943</t>
  </si>
  <si>
    <t>OSTATNÍ POŽADAVKY - VYPRACOVÁNÍ RDS</t>
  </si>
  <si>
    <t>Realizační dokumentace objektů stavby, přechodné úpravy DIO, stanovení místní úpravy DZ po stavbě ( tiskem 4x + 1x CD). 
Včetně koordinace se souvisejícími záměry dle souhrnné TZ 
Obsah dle směrnice pro dokumentaci staveb PK, v souladu s PDPS, Řeší podrobnosti pro kvalitní a bezpečné zhotovení stavby.  
Vypracuje autorizovaná osoba. Odsouhlasí správce stavby. Havarijní a povodňový plán. Tiskem 2x. Zadavatel poskytne dokumnetaci v otevřeném formátu *DWG.</t>
  </si>
  <si>
    <t>7</t>
  </si>
  <si>
    <t>02946</t>
  </si>
  <si>
    <t>OSTAT POŽADAVKY - FOTODOKUMENTACE</t>
  </si>
  <si>
    <t>Fotodokumentace stavby 
- 2x měsíčně sada barevných fotografií v tištěné i elektronické formě + zpráva o průběhu stavby 
- 3x závěřečná fotodokumentace v albu s popisem v tištěné i elektronické formě</t>
  </si>
  <si>
    <t>Jednou měsíčně zajištění jedné sady barevných fotografií v tištěné formě i na CD dokumentující postup výstavby. Sadu uspořádat do alba s popisy, stručně určujícími místo, čas a předmět fotografie. Pro převzetí stavby zajistit zvláštní sadu z průběhu celé stavby ve 3 vyhotoveních včetně uložení na  CD. 
1=1.000 [A]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</si>
  <si>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</si>
  <si>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8</t>
  </si>
  <si>
    <t>02991</t>
  </si>
  <si>
    <t>OSTATNÍ POŽADAVKY - INFORMAČNÍ TABULE</t>
  </si>
  <si>
    <t>KUS</t>
  </si>
  <si>
    <t>Náklady na zřízení informačních tabulí s údaji o stavbě s textem dle vzoru objednatele, včetně ukotvení. Po ukončení stavby odstranění.</t>
  </si>
  <si>
    <t>2=2.000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</si>
  <si>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</si>
  <si>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SO 001</t>
  </si>
  <si>
    <t>Příprava území</t>
  </si>
  <si>
    <t>02730</t>
  </si>
  <si>
    <t>POMOC PRÁCE ZŘÍZ NEBO ZAJIŠŤ OCHRANU INŽENÝRSKÝCH SÍTÍ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</si>
  <si>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Sdělovací a elektrické vedení včetně vrchního vedení, vodovod, v trase příčné přechody. Přechody nutno ochránit. Zajištění stavby proti škodám na okolních pozemcích a objektech.</t>
  </si>
  <si>
    <t>03760</t>
  </si>
  <si>
    <t>POMOC PRÁCE ZAJIŠŤ NEBO ZŘÍZ JÍMKY, STAV JÁMY A ŠACHTY</t>
  </si>
  <si>
    <t>ručně kopané sondy pro upřesnění polohy sítí</t>
  </si>
  <si>
    <t>zahrnuje objednatelem povolené náklady na požadovaná zařízení zhotovitele</t>
  </si>
  <si>
    <t>Zemní práce</t>
  </si>
  <si>
    <t>11120</t>
  </si>
  <si>
    <t>ODSTRANĚNÍ KŘOVIN</t>
  </si>
  <si>
    <t>M2</t>
  </si>
  <si>
    <t>včetně odvozu a štěpkování</t>
  </si>
  <si>
    <t>2*35=70.000 [A]</t>
  </si>
  <si>
    <t>odstranění křovin a stromů do průměru 100 mm 
doprava dřevin bez ohledu na vzdálenost 
spálení na hromadách nebo štěpkování</t>
  </si>
  <si>
    <t>184721</t>
  </si>
  <si>
    <t>ZDRAVOTNÍ ŘEZ VĚTVÍ STROMŮ KMENE D DO 50CM</t>
  </si>
  <si>
    <t>prořezání ponechávaných stromů pro zajištění průjezdného průřezu nebo na hranicích stavby</t>
  </si>
  <si>
    <t>10*3=30.000 [A]</t>
  </si>
  <si>
    <t>zahrnuje:  
odstranění větví suchých a odumírajících  
odstranění větví nevhodných po stránce tvaru a budoucího vývoje koruny  
odstranění větví napadených patogenními organismy  
odstranění větví se silně sníženou vitalitou  
odstranění sekundárních výhonů</t>
  </si>
  <si>
    <t>18481</t>
  </si>
  <si>
    <t>OCHRANA STROMŮ BEDNĚNÍM</t>
  </si>
  <si>
    <t>ochrana ponechávaných stromů  a dřevin dle ČSN 83 9061</t>
  </si>
  <si>
    <t>ponechané stromy v rozsahu stavby  
5*5*0,2*2=10.000 [A]</t>
  </si>
  <si>
    <t>položka zahrnuje veškerý materiál, výrobky a polotovary, včetně mimostaveništní a vnitrostaveništní dopravy (rovněž přesuny), včetně naložení a složení, případně s uložením</t>
  </si>
  <si>
    <t>Ostatní konstrukce a práce</t>
  </si>
  <si>
    <t>914123</t>
  </si>
  <si>
    <t>DOPRAVNÍ ZNAČKY ZÁKLADNÍ VELIKOSTI OCELOVÉ FÓLIE TŘ 1 - DEMONTÁŽ</t>
  </si>
  <si>
    <t>dle stávajícího stavu  
na II/121 37=37.000 [A] 
na III/12148 11=11.000 [B] 
Celkem: A+B=48.000 [C]</t>
  </si>
  <si>
    <t>Položka zahrnuje odstranění, demontáž a odklizení materiálu s odvozem na předepsané místo</t>
  </si>
  <si>
    <t>914913</t>
  </si>
  <si>
    <t>SLOUPKY A STOJKY DZ Z OCEL TRUBEK ZABETON DEMONTÁŽ</t>
  </si>
  <si>
    <t>dle stávajícího stavu  
na II/121 25=25.000 [A] 
na III/12148 7=7.000 [B] 
Celkem: A+B=32.000 [C]</t>
  </si>
  <si>
    <t>916111</t>
  </si>
  <si>
    <t>R</t>
  </si>
  <si>
    <t>DOPRAV SVĚTLO VÝSTRAŽ SAMOSTATNÉ</t>
  </si>
  <si>
    <t>ochrana a zajištění výstražných návěstidel pro výjezd vozidel HZS</t>
  </si>
  <si>
    <t>položka zahrnuje: 
- dodání zařízení v předepsaném provedení včetně jejich osazení 
- údržbu po celou dobu trvání funkce, náhradu zničených nebo ztracených kusů, nutnou opravu poškozených částí 
- napájení z baterie včetně záložní baterie</t>
  </si>
  <si>
    <t>SO 101</t>
  </si>
  <si>
    <t>Silnice II/121 km 58,640 - 58,940</t>
  </si>
  <si>
    <t>014112</t>
  </si>
  <si>
    <t>POPLATKY ZA SKLÁDKU TYP S-IO (INERTNÍ ODPAD)</t>
  </si>
  <si>
    <t>T</t>
  </si>
  <si>
    <t>suť, kámen, beton</t>
  </si>
  <si>
    <t>pol. 11332  312*1,9=592.800 [A] 
pol. 11334 18,0*2,2=39.600 [B] 
pol. 11337b 61,4*2,2=135.080 [C] 
pol. 11352 193,0*0,150*0,30*2,4=20.844 [D] 
pol. 96615: 1,0*2,5=2.500 [E] 
Celkem: A+B+C+D+E=790.824 [F]</t>
  </si>
  <si>
    <t>zahrnuje veškeré poplatky provozovateli skládky související s uložením odpadu na skládce.</t>
  </si>
  <si>
    <t>014122</t>
  </si>
  <si>
    <t>POPLATKY ZA SKLÁDKU TYP S-OO (OSTATNÍ ODPAD)</t>
  </si>
  <si>
    <t>zemina</t>
  </si>
  <si>
    <t>pol. 12373 195*1,9=370.500 [A] 
pol. 12924 172*0,15*1,9=49.020 [B] 
pol. 12930A 25,4*1,9=48.260 [C] 
pol. 13273 37,8*1,9=71.820 [D] 
Celkem: A+B+C+D=539.600 [E]</t>
  </si>
  <si>
    <t>014201</t>
  </si>
  <si>
    <t>POPLATKY ZA ZEMNÍK - ZEMINA</t>
  </si>
  <si>
    <t>M3</t>
  </si>
  <si>
    <t>zemina   pro pol. 173103 
nenamrzavý, nesoudržný materiál podmínečně vhodný dle ČSN 736133</t>
  </si>
  <si>
    <t>47,250=47.250 [A]</t>
  </si>
  <si>
    <t>zahrnuje veškeré poplatky majiteli zemníku související s nákupem zeminy (nikoliv s otvírkou  
zemníku)</t>
  </si>
  <si>
    <t>11332</t>
  </si>
  <si>
    <t>ODSTRANĚNÍ PODKLADŮ ZPEVNĚNÝCH PLOCH Z KAMENIVA NESTMELENÉHO</t>
  </si>
  <si>
    <t>stávající podkladní vrstvy ze ŠD a ŠP včetně výplňového materiálu - na trvalou skládku</t>
  </si>
  <si>
    <t>dle situace a průzkůmů 
plošně 1947*0,10*1,10=214.170 [A]  včetně rozšíření proti teoretické ploše krytu 
v ploše lokálních sanací v ploše skladby A  (1950)*0,200*0,25=97.500 [B] 
Celkem: A+B=311.670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</si>
  <si>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</si>
  <si>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11334</t>
  </si>
  <si>
    <t>ODSTRANĚNÍ PODKLADU ZPEVNĚNÝCH PLOCH S CEMENT POJIVEM</t>
  </si>
  <si>
    <t>vrstvy stávajícího KSC - na trvalou skládku</t>
  </si>
  <si>
    <t>dle situace a průzkůmů 
lokálně v místě historických oprav IS  100*0,180=18.000 [A]</t>
  </si>
  <si>
    <t>11337</t>
  </si>
  <si>
    <t>ODSTRANĚNÍ PODKLADU ZPEVNĚNÝCH PLOCH Z DLAŽEBNÍCH KOSTEK</t>
  </si>
  <si>
    <t>odstranění stávající dlažby pod HAV  
použitelný materiál - bez odvozu, odkup zhotovitele</t>
  </si>
  <si>
    <t>dle situace a průzkumů 
1950*0,100*1,05=204.750 [A]  s teoretickým rozšířením proti ploše krytu 
předpoklad odkup 70% 0,70*a=143.325 [C]</t>
  </si>
  <si>
    <t>odstranění stávající dlažby pod HAV  
znečištěný a nepoužitelný materiál - na trvalou skládku</t>
  </si>
  <si>
    <t>dle situace a průzkumů 
1950*0,100*1,05=204.750 [A]  s teoretickým rozšířením proti ploše krytu 
předpoklad na skládku 30% 0,30*a=61.425 [C]</t>
  </si>
  <si>
    <t>11352</t>
  </si>
  <si>
    <t>ODSTRANĚNÍ CHODNÍKOVÝCH A SILNIČNÍCH OBRUBNÍKŮ BETONOVÝCH</t>
  </si>
  <si>
    <t>M</t>
  </si>
  <si>
    <t>odstranění, na skládku</t>
  </si>
  <si>
    <t>dle situace 
111+3,0+5,0+74,0=193.000 [A]</t>
  </si>
  <si>
    <t>11353</t>
  </si>
  <si>
    <t>ODSTRANĚNÍ CHODNÍKOVÝCH KAMENNÝCH OBRUBNÍKŮ</t>
  </si>
  <si>
    <t>bez odvozu, odkup zhotovitele</t>
  </si>
  <si>
    <t>74,0=74.000 [A]</t>
  </si>
  <si>
    <t>11372</t>
  </si>
  <si>
    <t>FRÉZOVÁNÍ ZPEVNĚNÝCH PLOCH ASFALTOVÝCH</t>
  </si>
  <si>
    <t>odstranění stávajících živičných vrstev vč. zazubení stávajících vrstev v místě napojení - kvalitativní třída ZAS-T1  
bez odvozu, odkup zhotovitelem</t>
  </si>
  <si>
    <t>dle situace a průzkumů 
1947=1 947.000 [A] 
a*0,100=194.700 [B]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</si>
  <si>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</si>
  <si>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</t>
  </si>
  <si>
    <t>113766</t>
  </si>
  <si>
    <t>FRÉZOVÁNÍ DRÁŽKY PRŮŘEZU DO 800MM2 V ASFALTOVÉ VOZOVCE</t>
  </si>
  <si>
    <t>komůrka dle VL 211.07 pro zálivku za horka 
včetně poplatku za skládku</t>
  </si>
  <si>
    <t>začátek a konec úseku 6,5+6,5 =13.000 [A] 
podélné spáry podél přídlažby a rigolů 46,5+69=115.500 [B] 
Celkem: A+B=128.500 [C]</t>
  </si>
  <si>
    <t>Položka zahrnuje veškerou manipulaci s vybouranou sutí a s vybouranými hmotami vč. uložení na skládku.</t>
  </si>
  <si>
    <t>12</t>
  </si>
  <si>
    <t>12373</t>
  </si>
  <si>
    <t>ODKOP PRO SPOD STAVBU SILNIC A ŽELEZNIC TŘ. I</t>
  </si>
  <si>
    <t>Včetně odvozu na trvalou skládku</t>
  </si>
  <si>
    <t>dle situace a VPŘ 
v ploše lokálních sanací v ploše skladby A  (1950)*0,20=390.000 [A]   
uvažováno v ploše 20% skladby A 
a*0,500=195.000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</si>
  <si>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</si>
  <si>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</t>
  </si>
  <si>
    <t>12573</t>
  </si>
  <si>
    <t>VYKOPÁVKY ZE ZEMNÍKŮ A SKLÁDEK TŘ. I</t>
  </si>
  <si>
    <t>zemina ze zemníku  pro pol. 173103, odvoz na stavbu</t>
  </si>
  <si>
    <t>31,5=31.500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</si>
  <si>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</si>
  <si>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14</t>
  </si>
  <si>
    <t>zpětné natěžení ornice z reprofilace příkopů</t>
  </si>
  <si>
    <t>pro pol. 18220 556*0,1=55.600 [A]</t>
  </si>
  <si>
    <t>15</t>
  </si>
  <si>
    <t>12924</t>
  </si>
  <si>
    <t>ČIŠTĚNÍ KRAJNIC OD NÁNOSU TL. DO 200MM</t>
  </si>
  <si>
    <t>seříznutí stávajících krajnic, tl.150 mm, na skládku</t>
  </si>
  <si>
    <t>dle situace a VPŘ 
112,0+60=172.000 [A]</t>
  </si>
  <si>
    <t>Součástí položky je vodorovná a svislá doprava, přemístění, přeložení, manipulace s materiálem a uložení na skládku.  
Nezahrnuje poplatek za skládku, který se vykazuje v položce 0141** (s výjimkou malého množství  materiálu, kde je možné poplatek zahrnout do jednotkové ceny položky – tento fakt musí být uveden v doplňujícím textu k položce)</t>
  </si>
  <si>
    <t>16</t>
  </si>
  <si>
    <t>12930</t>
  </si>
  <si>
    <t>ČIŠTĚNÍ PŘÍKOPŮ OD NÁNOSU</t>
  </si>
  <si>
    <t>reprofilace příkopů a navazujícího terénu, množství 0,3 m3/m, nevyužitelný přebytek - odvoz na skládku</t>
  </si>
  <si>
    <t>dle situace 
celková délka reprofilace 112+158=270.000 [A]   
výpočet přebytku při předpokladu 0,3 m3/bm a využití materiálu na zpětné ohumusování 
a*0,3-556*0,10=25.400 [B]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</si>
  <si>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</si>
  <si>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17</t>
  </si>
  <si>
    <t>množství 0,3 m3/m, na mezideponii</t>
  </si>
  <si>
    <t>materiál z reprofilace pro zpětné ohumusování  
(556)*0,10=55.600 [A]</t>
  </si>
  <si>
    <t>18</t>
  </si>
  <si>
    <t>13273</t>
  </si>
  <si>
    <t>HLOUBENÍ RÝH ŠÍŘ DO 2M PAŽ I NEPAŽ TŘ. I</t>
  </si>
  <si>
    <t>výkopy rýh pro kanalizaci, vše se odveze na trvalou skládku, vč. rozšíření a prohl. pro vpusti a šachty</t>
  </si>
  <si>
    <t>dle výkazu výkopu rýh  
(31,1)=31.100 [A] 
rozšíření pro vpusti: 
1,8*0,65*(1,3)*2=3.042 [B] 
prohloubení pro vpusti: 
1,8*1,8*0,57*2=3.694 [C] 
Celkem: A+B+C=37.836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</si>
  <si>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</si>
  <si>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19</t>
  </si>
  <si>
    <t>17120</t>
  </si>
  <si>
    <t>ULOŽENÍ SYPANINY DO NÁSYPŮ A NA SKLÁDKY BEZ ZHUTNĚNÍ</t>
  </si>
  <si>
    <t>uložení materiálu z reprofilace příkopů pro využití na ohumusování</t>
  </si>
  <si>
    <t>pol. 12930 35=35.000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</si>
  <si>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</si>
  <si>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20</t>
  </si>
  <si>
    <t>173103</t>
  </si>
  <si>
    <t>ZEMNÍ KRAJNICE A DOSYPÁVKY SE ZHUT DO 100% PS</t>
  </si>
  <si>
    <t>zásyp vhodnou nenamrzavou zeminou, se zhutněním min. 98% PS</t>
  </si>
  <si>
    <t>dle situace a VPŘ 
klín pod krajnici 0,7*0,25=0.175 [A] 
délky úseků 112+158=270.000 [B] 
a*b=47.250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</si>
  <si>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</si>
  <si>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21</t>
  </si>
  <si>
    <t>17481</t>
  </si>
  <si>
    <t>ZÁSYP JAM A RÝH Z NAKUPOVANÝCH MATERIÁLŮ</t>
  </si>
  <si>
    <t>zásyp výkopů pro kanalizaci pod úrovní parapláně, hlinito písčitá zemina se zhutněním - vč. dovozu ze zdroje dle zhotovitele a poplatku za nakoupení</t>
  </si>
  <si>
    <t>Zpětný zásyp 
přípojky DN 200 18,1=18.100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</si>
  <si>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</si>
  <si>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22</t>
  </si>
  <si>
    <t>17581</t>
  </si>
  <si>
    <t>OBSYP POTRUBÍ A OBJEKTŮ Z NAKUPOVANÝCH MATERIÁLŮ</t>
  </si>
  <si>
    <t>frakce 0-8 mm, vč. ztratného a zhutnění</t>
  </si>
  <si>
    <t>Obsyp potrubí 
přípojky DN 200 10,2=10.200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</si>
  <si>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</si>
  <si>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23</t>
  </si>
  <si>
    <t>18110</t>
  </si>
  <si>
    <t>ÚPRAVA PLÁNĚ SE ZHUTNĚNÍM V HORNINĚ TŘ. I</t>
  </si>
  <si>
    <t>dle situace a VPŘ 
v ploše skladby A  (1570+1500+2880)*1,25=7 437.500 [A]  včetně rozšíření proti teoretické ploše krytu</t>
  </si>
  <si>
    <t>položka zahrnuje úpravu pláně včetně vyrovnání výškových rozdílů. Míru zhutnění určuje  
projekt.</t>
  </si>
  <si>
    <t>24</t>
  </si>
  <si>
    <t>18220</t>
  </si>
  <si>
    <t>ROZPROSTŘENÍ ORNICE VE SVAHU</t>
  </si>
  <si>
    <t>zpětné rozprostření ornice v prostorech dotčených stavbou 
využit materiál z reprofilace svahů a příkopů</t>
  </si>
  <si>
    <t>dle situace 
(320+236)*0,10=55.600 [A]</t>
  </si>
  <si>
    <t>položka zahrnuje:  
nutné přemístění ornice z dočasných skládek vzdálených do 50m rozprostření ornice v předepsané tloušťce ve svahu přes 1:5</t>
  </si>
  <si>
    <t>Základy</t>
  </si>
  <si>
    <t>25</t>
  </si>
  <si>
    <t>212645</t>
  </si>
  <si>
    <t>TRATIVODY KOMPL Z TRUB Z PLAST HM DN DO 200MM, RÝHA TŘ I</t>
  </si>
  <si>
    <t>víceúčelová trubka s horní perforací DN 200, těsnící vrtva jíl, obsyp 8/16, rýha 0,40x0,60</t>
  </si>
  <si>
    <t>dle situace a VPŘ 
133=133.000 [A]</t>
  </si>
  <si>
    <t>Položka platí pro kompletní konstrukce trativodů a zahrnuje zejména: 
- výkop rýhy předepsaného tvaru v dané třídě těžitelnosti, výplň, zásyp trativodu včetně dopravy, uložení přebytečného materiálu, dodávky předepsaného materiálu pro výplň a zásyp 
- zřízení spojovací vrstvy 
- zřízení podkladu a lože trativodu z předepsaného materiálu 
- dodávka a uložení trativodu předepsaného materiálu a profilu 
- obsyp trativodu předepsaným materiálem 
- ukončení trativodu zaústěním do potrubí nebo vodoteče, případně vybudování ukončujícího objektu (kapličky) dle VL 
- veškerý materiál, výrobky a polotovary, včetně mimostaveništní a vnitrostaveništní dopravy 
- nezahrnuje opláštění z geotextilie, fólie</t>
  </si>
  <si>
    <t>26</t>
  </si>
  <si>
    <t>21361</t>
  </si>
  <si>
    <t>DRENÁŽNÍ VRSTVY Z GEOTEXTILIE</t>
  </si>
  <si>
    <t>separační geotextílie na pláni nebo parapláni, CBR &gt; 3kN, pevnost v tahu &gt; 5kN/m, průtažnost &gt; 10 % 
dle TP 97</t>
  </si>
  <si>
    <t>dle situace a VPŘ 
v ploše skladby A  (1950)*1,25=2 437.500 [A]  včetně rozšíření proti teoretické ploše krytu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</si>
  <si>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</si>
  <si>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27</t>
  </si>
  <si>
    <t>21450</t>
  </si>
  <si>
    <t>SANAČNÍ VRSTVY Z KAMENIVA</t>
  </si>
  <si>
    <t>vrstvy pro sanaci AZ</t>
  </si>
  <si>
    <t>v ploše lokálních sanací v ploše skladby A  (1950)*0,20=390.000 [A]   
uvažováno v ploše 20% skladby A 
a*0,500=195.000 [E]</t>
  </si>
  <si>
    <t>položka zahrnuje dodávku předepsaného kameniva, mimostaveništní a vnitrostaveništní dopravu a jeho uložení  
není-li v zadávací dokumentaci uvedeno jinak, jedná se o nakupovaný materiál</t>
  </si>
  <si>
    <t>Vodorovné konstrukce</t>
  </si>
  <si>
    <t>28</t>
  </si>
  <si>
    <t>451312</t>
  </si>
  <si>
    <t>PODKLADNÍ A VÝPLŇOVÉ VRSTVY Z PROSTÉHO BETONU C12/15</t>
  </si>
  <si>
    <t>podkladní desky pod uliční vpusti a šachty</t>
  </si>
  <si>
    <t>dle dokumentace: 
1,8*1,8*0,1*(2)=0.648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</si>
  <si>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</si>
  <si>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29</t>
  </si>
  <si>
    <t>45157</t>
  </si>
  <si>
    <t>PODKLADNÍ A VÝPLŇOVÉ VRSTVY Z KAMENIVA TĚŽENÉHO</t>
  </si>
  <si>
    <t>štěrkopískový podsyp frakce 0-8 mm pod trouby</t>
  </si>
  <si>
    <t>DN 200: (18)*1,15*0,1=2.070 [A]</t>
  </si>
  <si>
    <t>Komunikace</t>
  </si>
  <si>
    <t>30</t>
  </si>
  <si>
    <t>56330</t>
  </si>
  <si>
    <t>VOZOVKOVÉ VRSTVY ZE ŠTĚRKODRTI</t>
  </si>
  <si>
    <t>ochranná vrstva ŠD 0-32 tl. do 250mm</t>
  </si>
  <si>
    <t>dle situace a VPŘ  
v ploše lokálních sanací v ploše skladby A  (1950)*0,20=390.000 [A]   
uvažováno v ploše 20% skladby A 
a*0,250=97.500 [E]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</si>
  <si>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</si>
  <si>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31</t>
  </si>
  <si>
    <t>56333</t>
  </si>
  <si>
    <t>VOZOVKOVÉ VRSTVY ZE ŠTĚRKODRTI TL. DO 150MM</t>
  </si>
  <si>
    <t>ŠDA 0-32  tl. 150 mm</t>
  </si>
  <si>
    <t>dle situace a VPŘ  
v ploše skladby A  (1950)*1,20=2 340.000 [A]  včetně rozšíření proti teoretické ploše krytu</t>
  </si>
  <si>
    <t>32</t>
  </si>
  <si>
    <t>56963</t>
  </si>
  <si>
    <t>ZPEVNĚNÍ KRAJNIC Z RECYKLOVANÉHO MATERIÁLU TL DO 150MM</t>
  </si>
  <si>
    <t>krajnice R-mat (40 RA 0-32)  tl. do 150 mm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</si>
  <si>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</si>
  <si>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33</t>
  </si>
  <si>
    <t>572113</t>
  </si>
  <si>
    <t>INFILTRAČNÍ POSTŘIK Z EMULZE DO 0,5KG/M2</t>
  </si>
  <si>
    <t>PI-C  0,40 kg/m2 po vyštěpení 
včetně posypu</t>
  </si>
  <si>
    <t>pod ACP 2119=2 119.000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</si>
  <si>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</si>
  <si>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34</t>
  </si>
  <si>
    <t>572213</t>
  </si>
  <si>
    <t>SPOJOVACÍ POSTŘIK Z EMULZE DO 0,5KG/M2</t>
  </si>
  <si>
    <t>PS-C 50 B4  do 0,4 kg/m2 po vyštěpení</t>
  </si>
  <si>
    <t>pod ACO 1963+ 
pod ACL 2022=3 985.000 [A]</t>
  </si>
  <si>
    <t>35</t>
  </si>
  <si>
    <t>57475</t>
  </si>
  <si>
    <t>VOZOVKOVÉ VÝZTUŽNÉ VRSTVY Z GEOMŘÍŽOVINY</t>
  </si>
  <si>
    <t>výztužná sklovláknitá samolepící mříž s oky 25x25  tahová pevnost min. 100kN/m v obou směrech</t>
  </si>
  <si>
    <t>vyztužení vozovky v místě sanací 
v ploše lokálních sanací v ploše skladby A  (1950)*0,20*1,20=468.000 [A] 
včetně přesahu</t>
  </si>
  <si>
    <t>- dodání geomříže v požadované kvalitě a v množství včetně přesahů (přesahy započteny v jednotkové ceně)  
- očištění podkladu  
- pokládka geomříže dle předepsaného technologického předpisu</t>
  </si>
  <si>
    <t>36</t>
  </si>
  <si>
    <t>574A34</t>
  </si>
  <si>
    <t>ASFALTOVÝ BETON PRO OBRUSNÉ VRSTVY ACO 11+, 11S TL. 40MM</t>
  </si>
  <si>
    <t>obrus ACO 11+  50/70</t>
  </si>
  <si>
    <t>dle situace a VPŘ 
v ploše komunikace A  1950=1 950.000 [A] 
v ploše OKV B  0=0.000 [B] 
napojení na stávající stav 13=13.000 [C] 
Celkem: A+B+C=1 963.000 [D]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</si>
  <si>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</si>
  <si>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37</t>
  </si>
  <si>
    <t>574C56</t>
  </si>
  <si>
    <t>ASFALTOVÝ BETON PRO LOŽNÍ VRSTVY ACL 16+, 16S TL. 60MM</t>
  </si>
  <si>
    <t>ložná ACL 16+  50/70</t>
  </si>
  <si>
    <t>dle situace a VPŘ 
v ploše komunikace A  (1950)*1,03=2 008.500 [A] 
v ploše OKV B  0=0.000 [B] 
napojení na stávající stav 13=13.000 [C] 
Celkem: A+B+C=2 021.500 [D]   včetně rozšíření proti teoretické ploše krytu</t>
  </si>
  <si>
    <t>38</t>
  </si>
  <si>
    <t>574E06</t>
  </si>
  <si>
    <t>ASFALTOVÝ BETON PRO PODKLADNÍ VRSTVY ACP 16+, 16S</t>
  </si>
  <si>
    <t>podkladní vrstva ACP 16+  50/70</t>
  </si>
  <si>
    <t>dle situace a VPŘ 
v ploše komunikace A  (1950)*1,08=2 106.000 [A] 
v ploše OKV B  0=0.000 [B] 
napojení na stávající stav 13=13.000 [C] 
Celkem: A+B+C=2 119.000 [D]   včetně rozšíření proti teoretické ploše krytu 
d*0,05=105.950 [E]  vrstva 50 mm 
e*0,05=5.298 [F] na vyrovnávky  5% 
e+f=111.248 [G]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</si>
  <si>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</si>
  <si>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39</t>
  </si>
  <si>
    <t>577232</t>
  </si>
  <si>
    <t>VRSTVY PRO OBNOVU, OPRAVY - SPOJ POSTŘIK DO 1,5KG/M2</t>
  </si>
  <si>
    <t>postřik pro geomřížovinu dle TP 115 - předpoklad 1,5 kg/m2</t>
  </si>
  <si>
    <t>v ploše lokálních sanací v ploše skladby A  (1950)*0,20*1,20=468.000 [A] 
včetně přesahu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</si>
  <si>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  
položka je určena pro obnovu asfaltového krytu drobných oprav a plošných rozpadů (vztahuje se na plochu jednotlivě do 800m2). Není určena pro souvislou obnovu asfaltového krytu (ta se vykáže položkami 572***) a pro výspravu výtluků (ta je zahrnuta v položkách 5779**).</t>
  </si>
  <si>
    <t>Potrubí</t>
  </si>
  <si>
    <t>40</t>
  </si>
  <si>
    <t>87434A</t>
  </si>
  <si>
    <t>POTRUBÍ Z TRUB PLASTOVÝCH ODPADNÍCH DN DO 200MM</t>
  </si>
  <si>
    <t>trouby PVC dn 200, SN 16 - vč.tvarovek, šachtových vložek, montáže</t>
  </si>
  <si>
    <t>dle situace 
přípojky vpustí 9,0+9,0=18.000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</si>
  <si>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</si>
  <si>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41</t>
  </si>
  <si>
    <t>89712</t>
  </si>
  <si>
    <t>VPUSŤ KANALIZAČNÍ ULIČNÍ KOMPLETNÍ Z BETONOVÝCH DÍLCŮ</t>
  </si>
  <si>
    <t>dle situace  
2=2.000 [A]</t>
  </si>
  <si>
    <t>položka zahrnuje:  
- dodávku a osazení předepsaných dílů včetně mříže  
- výplň, těsnění  a tmelení spar a spojů,  
- opatření  povrchů  betonu  izolací  proti zemní vlhkosti v částech, kde přijdou do styku se  
zeminou nebo kamenivem,  
- předepsané podkladní konstrukce</t>
  </si>
  <si>
    <t>42</t>
  </si>
  <si>
    <t>89980</t>
  </si>
  <si>
    <t>TELEVIZNÍ PROHLÍDKA POTRUBÍ</t>
  </si>
  <si>
    <t>nové trasy 9+9+133=151.000 [A]</t>
  </si>
  <si>
    <t>položka zahrnuje prohlídku potrubí televizní kamerou, záznam prohlídky na nosičích DVD a vyhotovení závěrečného písemného protokolu</t>
  </si>
  <si>
    <t>43</t>
  </si>
  <si>
    <t>917224</t>
  </si>
  <si>
    <t>SILNIČNÍ A CHODNÍKOVÉ OBRUBY Z BETONOVÝCH OBRUBNÍKŮ ŠÍŘ 150MM</t>
  </si>
  <si>
    <t>betonové silniční obruby do betonového lože s boční opěrou - standardní</t>
  </si>
  <si>
    <t>dle situace 
2=2.000 [A]</t>
  </si>
  <si>
    <t>Položka zahrnuje:  
dodání a pokládku betonových obrubníků o rozměrech předepsaných zadávací dokumentací betonové lože i boční betonovou opěrku.</t>
  </si>
  <si>
    <t>44</t>
  </si>
  <si>
    <t>betonové silniční obruby do betonového lože s boční opěrou - nájezdové a přechodové</t>
  </si>
  <si>
    <t>dle situace 
3+3+3+3+6,5=18.500 [A] 
5*2=10.000 [B] 
Celkem: A+B=28.500 [C]</t>
  </si>
  <si>
    <t>45</t>
  </si>
  <si>
    <t>c</t>
  </si>
  <si>
    <t>silniční betonové obruby s podsázkou 200mm do betonového lože s boční opěrou</t>
  </si>
  <si>
    <t>dle situace 
27+89+17=133.000 [A]</t>
  </si>
  <si>
    <t>46</t>
  </si>
  <si>
    <t>91781</t>
  </si>
  <si>
    <t>VÝŠKOVÁ ÚPRAVA OBRUBNÍKŮ BETONOVÝCH</t>
  </si>
  <si>
    <t>vybourání a zpětné osazení stávajících betonových obrub v místech napojení na stávající stav</t>
  </si>
  <si>
    <t>20+50=70.000 [A]</t>
  </si>
  <si>
    <t>Položka výšková úprava obrub zahrnuje jejich vytrhání, očištění, manipulaci, nové betonové lože a osazení. Případné nutné doplnění novými obrubami se uvede v položkách 9172 až 9177.</t>
  </si>
  <si>
    <t>47</t>
  </si>
  <si>
    <t>919112</t>
  </si>
  <si>
    <t>ŘEZÁNÍ ASFALTOVÉHO KRYTU VOZOVEK TL DO 100MM</t>
  </si>
  <si>
    <t>řezaní krytu v místě napojení stavby</t>
  </si>
  <si>
    <t>dle situace 
začátek a konec úseku 6,5+6,5 =13.000 [A]</t>
  </si>
  <si>
    <t>položka zahrnuje řezání vozovkové vrstvy v předepsané tloušťce, včetně spotřeby vody</t>
  </si>
  <si>
    <t>48</t>
  </si>
  <si>
    <t>931326</t>
  </si>
  <si>
    <t>TĚSNĚNÍ DILATAČ SPAR ASF ZÁLIVKOU MODIFIK PRŮŘ DO 800MM2</t>
  </si>
  <si>
    <t>zálivka spar ve vozovce a zálivka spar v detailech     
zálivka za horka dle ČSN 14188 - typ N2</t>
  </si>
  <si>
    <t>položka zahrnuje dodávku a osazení předepsaného materiálu, očištění ploch spáry před úpravou, očištění okolí spáry po úpravě  
nezahrnuje těsnící profil</t>
  </si>
  <si>
    <t>49</t>
  </si>
  <si>
    <t>935813</t>
  </si>
  <si>
    <t>PŘEDLÁŽDĚNÍ ŽLABŮ A RIGOLŮ DLÁŽDĚNÝCH Z KOSTEK DROBNÝCH</t>
  </si>
  <si>
    <t>rigol z žulových kostek 100x100 vyspárovaných MC25-XF4 
stávající rigoly kolem zálivů, předláždění s využitím stávajícího materiálu</t>
  </si>
  <si>
    <t>dle situace a VPŘ 
kolem zálivů (46,5+69)*0,25=28.875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</si>
  <si>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</t>
  </si>
  <si>
    <t>50</t>
  </si>
  <si>
    <t>93639</t>
  </si>
  <si>
    <t>ZAÚSTĚNÍ SKLUZŮ (VČET DLAŽBY Z LOM KAMENE)</t>
  </si>
  <si>
    <t>dlážděné odvodňovací skluzy vyústění dešťové kanalizace - plocha do 5m2 - opevnění kamenem tl. 200mm do beton lože min. 150mm</t>
  </si>
  <si>
    <t>dle situace 
km 58,792  1=1.000 [A]</t>
  </si>
  <si>
    <t>Položka zahrnuje veškerý materiál, výrobky a polotovary, včetně mimostaveništní a  
vnitrostaveništní dopravy (rovněž přesuny), včetně naložení a složení,případně s uložením.</t>
  </si>
  <si>
    <t>51</t>
  </si>
  <si>
    <t>96615</t>
  </si>
  <si>
    <t>BOURÁNÍ KONSTRUKCÍ Z PROSTÉHO BETONU</t>
  </si>
  <si>
    <t>na trvalou skládku</t>
  </si>
  <si>
    <t>bourání ve výkopech 
1=1.000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</si>
  <si>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</si>
  <si>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SO 102</t>
  </si>
  <si>
    <t>Silnice II/121 km 59,060 - 59,925</t>
  </si>
  <si>
    <t>pol. 11332  817,6*1,9=1 553.440 [A] 
pol. 11334 115*2,2=253.000 [B] 
pol. 11337b 186,2*2,2=409.640 [C] 
pol. 11347b 7,0*2,2=15.400 [D] 
pol. 11352 432*0,150*0,30*2,4=46.656 [E] 
pol. 96615: 5,0*2,5=12.500 [F] 
pol. 96687 7*0,5*0,5*1,3*2,0=4.550 [G] 
pol. 969234: 0,051*(55)*2,2=6.171 [H] 
Celkem: A+B+C+D+E+F+G+H=2 301.357 [I]</t>
  </si>
  <si>
    <t>pol. 12373 595*1,9=1 130.500 [A] 
pol. 12924 134*0,15*1,9=38.190 [B] 
pol. 12930A 19,0*1,9=36.100 [C] 
pol. 13273 364*1,9=691.600 [D] 
Celkem: A+B+C+D=1 896.390 [E]</t>
  </si>
  <si>
    <t>dle situace a průzkůmů 
plošně 5910*0,08*1,10=520.080 [A]  včetně rozšíření proti teoretické ploše krytu 
v ploše lokálních sanací v ploše skladby A  (1500+1570+2880)*0,200*0,25=297.500 [B] 
Celkem: A+B=817.580 [C]</t>
  </si>
  <si>
    <t>dle situace a průzkůmů 
lokálně v místě historických oprav IS  200*0,080=16.000 [A] 
v místě provizorních vrstev vozovky po rekonstrukci IS (609+50)*0,150=98.850 [B] 
Celkem: A+B=114.850 [C]</t>
  </si>
  <si>
    <t>dle situace a průzkumů 
5910*0,100*1,05=620.550 [A]  s teoretickým rozšířením proti ploše krytu 
předpoklad odkup 70% 0,70*a=434.385 [C]</t>
  </si>
  <si>
    <t>dle situace a průzkumů 
5910*0,100*1,05=620.550 [A]  s teoretickým rozšířením proti ploše krytu 
předpoklad na skládku 30% 0,30*a=186.165 [C]</t>
  </si>
  <si>
    <t>11347</t>
  </si>
  <si>
    <t>ODSTRAN KRYTU ZPEVNĚNÝCH PLOCH Z DLAŽEB KOSTEK VČET PODKL</t>
  </si>
  <si>
    <t>stávající dlážděné plochy a rigoly včetně lože a podkladu   
použitelný materiál - bez odvozu, odkup zhotovitele</t>
  </si>
  <si>
    <t>dle situace 
19+19+58*0,5+5,0+6,0=78.000 [A] 
a*0,300=23.400 [B] 
předpoklad odkup 70% 0,70*b=16.380 [C]</t>
  </si>
  <si>
    <t>stávající dlážděné plochy a rigoly včetně lože a podkladu   
znečištěný a nepoužitelný materiál - na trvalou skládku</t>
  </si>
  <si>
    <t>dle situace 
19+19+58*0,5+5,0+6,0=78.000 [A] 
a*0,300=23.400 [B] 
předpoklad 30% 0,30*b=7.020 [C]</t>
  </si>
  <si>
    <t>dle situace 
20,0+8,0+8,5+109,5+11,0+12,0+12,0+15,0+19,0+19,0+20,0+30,0+39,5+4,0+49,5+5,5+6,5+6,5+6,5+7,0+7,0+8,0+8,0=432.000 [A]</t>
  </si>
  <si>
    <t>dle situace a průzkumů 
5910=5 910.000 [A] 
a*0,120=709.200 [B]</t>
  </si>
  <si>
    <t>začátek a konec úseku 6,5+6,5 =13.000 [A] 
podélné spáry podél přídlažby a rigolů 76,5+20+20=116.500 [B] 
Celkem: A+B=129.500 [C]</t>
  </si>
  <si>
    <t>dle situace a VPŘ 
v ploše lokálních sanací v ploše skladby A  (1500+1570+2880)*0,20=1 190.000 [A]   
uvažováno v ploše 20% skladby A 
a*0,500=595.000 [E]</t>
  </si>
  <si>
    <t>pro pol. 18220 350*0,1=35.000 [A]</t>
  </si>
  <si>
    <t>dle situace a VPŘ 
13,5+26,0+87,0+7,5=134.000 [A]</t>
  </si>
  <si>
    <t>dle situace 
celková délka reprofilace 19+35+126=180.000 [A]   
výpočet přebytku při předpokladu 0,3 m3/bm a využití materiálu na zpětné ohumusování 
a*0,3-350*0,10=19.000 [B]</t>
  </si>
  <si>
    <t>materiál z reprofilace pro zpětné ohumusování  
(350)*0,10=35.000 [A]</t>
  </si>
  <si>
    <t>dle výkazu výkopu rýh  
(191,4+131,1)=322.500 [A] 
rozšíření pro vpusti: 
1,8*0,65*(1,3)*3=4.563 [B] 
prohloubení pro vpusti: 
1,8*1,8*0,57*20=36.936 [C] 
Celkem: A+B+C=363.999 [D]</t>
  </si>
  <si>
    <t>dle situace a VPŘ 
klín pod krajnici 0,7*0,25=0.175 [A] 
délky úseků 19+35+126=180.000 [B] 
a*b=31.500 [C]</t>
  </si>
  <si>
    <t>Zpětný zásyp 
přípojky DN 200 76,5=76.500 [A] 
stoka DN 250 108,2=108.200 [B] 
Celkem: A+B=184.700 [C]</t>
  </si>
  <si>
    <t>Obsyp potrubí 
přípojky DN 200 42,9=42.900 [A] 
stoka DN 250 64,2=64.200 [B] 
Celkem: A+B=107.100 [C]</t>
  </si>
  <si>
    <t>dle situace 
(350)*0,10=35.000 [A]</t>
  </si>
  <si>
    <t>v ploše lokálních sanací v ploše skladby A  (1500+1570+2880)*0,20=1 190.000 [A]   
uvažováno v ploše 20% skladby A 
a*0,500=595.000 [E]</t>
  </si>
  <si>
    <t>dle dokumentace: 
1,8*1,8*0,1*(18+2)=6.480 [A] 
2,2*2,2*0,2*(3)=2.904 [B] 
Celkem: A+B=9.384 [C]</t>
  </si>
  <si>
    <t>DN 200: (76)*1,15*0,1=8.740 [A] 
DN 250: (87)*1,3*0,1=11.310 [B] 
Celkem: A+B=20.050 [C]</t>
  </si>
  <si>
    <t>dle situace a VPŘ  
v ploše lokálních sanací v ploše skladby A  (1500+1570+2880)*0,20=1 190.000 [A]   
uvažováno v ploše 20% skladby A 
a*0,250=297.500 [E]</t>
  </si>
  <si>
    <t>dle situace a VPŘ  
v ploše skladby A  (1570+1500+2880)*1,20=7 140.000 [A]  včetně rozšíření proti teoretické ploše krytu</t>
  </si>
  <si>
    <t>pod ACP 6456=6 456.000 [A]</t>
  </si>
  <si>
    <t>pod ACO 5980+ 
pod ACL 6159=12 139.000 [A]</t>
  </si>
  <si>
    <t>vyztužení vozovky v místě sanací 
v ploše lokálních sanací v ploše skladby A  (1500+1570+2880)*0,20*1,20=1 428.000 [A] 
včetně přesahu</t>
  </si>
  <si>
    <t>dle situace a VPŘ 
v ploše komunikace A  1570+1500+2880=5 950.000 [A] 
v ploše OKV B  0=0.000 [B] 
napojení na stávající stav 15+15=30.000 [C] 
Celkem: A+B+C=5 980.000 [D]</t>
  </si>
  <si>
    <t>dle situace a VPŘ 
v ploše komunikace A  (1570+1500+2880)*1,03=6 128.500 [A] 
v ploše OKV B  0=0.000 [B] 
napojení na stávající stav 15+15=30.000 [C] 
Celkem: A+B+C=6 158.500 [D]   včetně rozšíření proti teoretické ploše krytu</t>
  </si>
  <si>
    <t>dle situace a VPŘ 
v ploše komunikace A  (1570+1500+2880)*1,08=6 426.000 [A] 
v ploše OKV B  0=0.000 [B] 
napojení na stávající stav 15+15=30.000 [C] 
Celkem: A+B+C=6 456.000 [D]   včetně rozšíření proti teoretické ploše krytu 
d*0,05=322.800 [E]  vrstva 50 mm 
e*0,05=16.140 [F] na vyrovnávky  5% 
e+f=338.940 [G]</t>
  </si>
  <si>
    <t>v ploše lokálních sanací v ploše skladby A  (1500+1570+2880)*0,20*1,20=1 428.000 [A] 
včetně přesahu</t>
  </si>
  <si>
    <t>dle situace 
přípojky vpustí 2,0+8,0+16,5+2,0+2,0+8,5+1,5+3,0+2,5+3,5+3,5+3,5+3,5+2,0+2,0+2,0+2,0+3,0+3,0+2,0=76.000 [A]</t>
  </si>
  <si>
    <t>87444A</t>
  </si>
  <si>
    <t>POTRUBÍ Z TRUB PLASTOVÝCH ODPADNÍCH DN DO 250MM</t>
  </si>
  <si>
    <t>trouby PP DN 250, SN 16 - vč. tvarovek, šachtových přechodek, montáže</t>
  </si>
  <si>
    <t>dle PD 
87=87.000 [A]</t>
  </si>
  <si>
    <t>894145</t>
  </si>
  <si>
    <t>ŠACHTY KANALIZAČNÍ Z BETON DÍLCŮ NA POTRUBÍ DN DO 300MM</t>
  </si>
  <si>
    <t>šachty na DN 250</t>
  </si>
  <si>
    <t>dle PD: 
3=3.000 [A]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</si>
  <si>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</si>
  <si>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kompletní sestava včetně kalového prostoru a velkého koše</t>
  </si>
  <si>
    <t>dle situace  
18+2=20.000 [A]</t>
  </si>
  <si>
    <t>899652</t>
  </si>
  <si>
    <t>ZKOUŠKA VODOTĚSNOSTI POTRUBÍ DN DO 300MM</t>
  </si>
  <si>
    <t>dle PD: 
76+87=163.000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</si>
  <si>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</si>
  <si>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nové trasy 76+87=163.000 [A] 
prohlídka stávajících stok po napojení 450=450.000 [B] 
Celkem: A+B=613.000 [C]</t>
  </si>
  <si>
    <t>899901</t>
  </si>
  <si>
    <t>PŘEPOJENÍ PŘÍPOJEK</t>
  </si>
  <si>
    <t>podchycení a dopojení přípojek na stavbě včetně systému dodatečného napojení, příslušných spojek pro napojení na stáv stoky a šachty</t>
  </si>
  <si>
    <t>dle PD 
20-3=17.000 [A]</t>
  </si>
  <si>
    <t>položka zahrnuje řez na potrubí, dodání a osazení příslušných tvarovek a armatur</t>
  </si>
  <si>
    <t>915401</t>
  </si>
  <si>
    <t>VODOROVNÉ DOPRAVNÍ ZNAČENÍ BETON PREFABRIK - DODÁVKA A POKLÁDKA</t>
  </si>
  <si>
    <t>betonová přídlažba bílé barvy do betonu včetně spárování - na šířko 0,250m</t>
  </si>
  <si>
    <t>dle situace 
76,5*0,25=19.125 [A]</t>
  </si>
  <si>
    <t>zahrnuje dodávku betonových prefabrikátů a jejich osazení do předepsaného lože</t>
  </si>
  <si>
    <t>dle situace 
36,179+19,587+6,127+1,157+1,075+31,665+11,637+10,071+9,055+0,297+0,296+81,206+2,059+19,692+8,681+2,620+1,826+3,652+10,553+8,462+2,856+7,338+28,599+32,172+3,308+3,563+58,845+23,984+11,146+13,549+42,150+33,576+33,074+22,660+12,715+6,976+4,155+39,381+7,004+4,109+22,217+3,783+9,379+5,715=698.151 [A]</t>
  </si>
  <si>
    <t>dle situace 
12,049+3,957+5,116+3,700+7,085+8,237+3,073+3,333+2,357+7,505+6,619+11,733+3,166+4,465+6,348+2,544+4,582+19,184+5,626+1,604+1,604+6,000+5,001+6,001+6,000+6,001+4,196+4,295+5,957+6,000+6,002+2,998+4,075+4,968+4,001+2,154+2,518=200.054 [A] 
34*2=68.000 [B] 
Celkem: A+B=268.054 [C]</t>
  </si>
  <si>
    <t>dle situace 
54,5+116,5+3,5=174.500 [A]</t>
  </si>
  <si>
    <t>917426</t>
  </si>
  <si>
    <t>CHODNÍKOVÉ OBRUBY Z KAMENNÝCH OBRUBNÍKŮ ŠÍŘ 250MM</t>
  </si>
  <si>
    <t>žulové obruby OP 250 x 200 do betonového lože s boční opěrou - standardní</t>
  </si>
  <si>
    <t>dle situace 
8,0+2,0+6,0+33,0+21,5+12,5+11,5+11,5+9,5+4,5+63,5+4,5+29,0+27,0=244.000 [A]</t>
  </si>
  <si>
    <t>Položka zahrnuje: 
dodání a pokládku kamenných obrubníků o rozměrech předepsaných zadávací dokumentací 
betonové lože i boční betonovou opěrku.</t>
  </si>
  <si>
    <t>52</t>
  </si>
  <si>
    <t>žulové obruby OP 250 x 200 do betonového lože s boční opěrou - přejízdné, snížené</t>
  </si>
  <si>
    <t>dle situace a VPŘ 
58,5+4,0+6,0+9,0+4,5+4,0+3,5+1,0+2,0+2,0+4,5=99.000 [A]</t>
  </si>
  <si>
    <t>53</t>
  </si>
  <si>
    <t>91782</t>
  </si>
  <si>
    <t>VÝŠKOVÁ ÚPRAVA OBRUBNÍKŮ KAMENNÝCH</t>
  </si>
  <si>
    <t>vybourání a zpětné osazení stávajících kamenných obrub v místech napojení na stávající stav</t>
  </si>
  <si>
    <t>20=20.000 [A]</t>
  </si>
  <si>
    <t>54</t>
  </si>
  <si>
    <t>55</t>
  </si>
  <si>
    <t>zálivka spar ve vozovce a zálivka spar na mostech a detailech     
zálivka za horka dle ČSN 14188 - typ N2</t>
  </si>
  <si>
    <t>56</t>
  </si>
  <si>
    <t>935812</t>
  </si>
  <si>
    <t>ŽLABY A RIGOLY DLÁŽDĚNÉ Z KOSTEK DROBNÝCH DO BETONU TL 100MM</t>
  </si>
  <si>
    <t>rigol z žulových kostek 100x100 vyspárovaných MC25-XF4</t>
  </si>
  <si>
    <t>dle situace a VPŘ 
na konci stavby 15,0+15,0=30.000 [A] 
a*1,10 =33.000 [B] včetně rezervy na dodláždění v místech napojení, vpustí apod.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</si>
  <si>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úpravu napojení a ukončení  
- vnitrostaveništní i mimostaveništní dopravu  
- měří se vydlážděná plocha.</t>
  </si>
  <si>
    <t>57</t>
  </si>
  <si>
    <t>předláždní rigolu v napojení</t>
  </si>
  <si>
    <t>3,0+3,0=6.000 [A]</t>
  </si>
  <si>
    <t>58</t>
  </si>
  <si>
    <t>dle situace 
km 59,159  1=1.000 [A]</t>
  </si>
  <si>
    <t>59</t>
  </si>
  <si>
    <t>93641</t>
  </si>
  <si>
    <t>LAPAČ SPLAVENIN</t>
  </si>
  <si>
    <t>kompletní lapač splavenin včetně výztuže, tvarovek a mříže a jejího zajištění   
včetně odkopu, opevnění nátoku, záhozu a stabilizačního prahu</t>
  </si>
  <si>
    <t>dle výkresu D.1.1.2.3.02 
LS1 1=1.000 [A]</t>
  </si>
  <si>
    <t>60</t>
  </si>
  <si>
    <t>bourání ve výkopech pro kanalizaci, šachty, dobetonávky apod. 
5=5.000 [A]</t>
  </si>
  <si>
    <t>61</t>
  </si>
  <si>
    <t>96687</t>
  </si>
  <si>
    <t>VYBOURÁNÍ ULIČNÍCH VPUSTÍ KOMPLETNÍCH</t>
  </si>
  <si>
    <t>dle situace  
7=7.000 [A]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</si>
  <si>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</si>
  <si>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62</t>
  </si>
  <si>
    <t>969234</t>
  </si>
  <si>
    <t>VYBOURÁNÍ POTRUBÍ DN DO 200MM KANALIZAČ</t>
  </si>
  <si>
    <t>odhad stávajících trub - beton DN 200</t>
  </si>
  <si>
    <t>Bourání st.trub 55=55.000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</si>
  <si>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</si>
  <si>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SO 102.1</t>
  </si>
  <si>
    <t>Propustek v km 59,294</t>
  </si>
  <si>
    <t>žlb, betonové a kamenné části propustků včetně trub</t>
  </si>
  <si>
    <t>96613: 35,2*2,1=73.920 [A] 
96615: 2,0*2,2=4.400 [B] 
96616: 10,4*2,4=24.960 [C] 
Celkem: A+B+C=103.280 [D]</t>
  </si>
  <si>
    <t>pol. 13173:  55,1*1,8=99.180 [A]</t>
  </si>
  <si>
    <t>13173</t>
  </si>
  <si>
    <t>HLOUBENÍ JAM ZAPAŽ I NEPAŽ TŘ. I</t>
  </si>
  <si>
    <t>Výkop pro mostní objekt včetně odvozu na skládku</t>
  </si>
  <si>
    <t>výkop pro propustek přes hlavní komunikaci včetně úpravy výtoku  
3,34*20,0+25,0+7,5=99.300 [A] 
objem stáv. propustků:  
35,2+0,90*0,5*20=44.200 [D] 
celkem:  
a-d=55.100 [C]</t>
  </si>
  <si>
    <t>272315</t>
  </si>
  <si>
    <t>ZÁKLADY Z PROSTÉHO BETONU DO C30/37</t>
  </si>
  <si>
    <t>základový pás pod troubou na výtoku</t>
  </si>
  <si>
    <t>0,30*0,60*1,70=0.306 [A]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</si>
  <si>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</t>
  </si>
  <si>
    <t>420324</t>
  </si>
  <si>
    <t>PŘECHODOVÉ DESKY MOSTNÍCH OPĚR ZE ŽELEZOBETONU C25/30</t>
  </si>
  <si>
    <t>18,5*(2+2)*0,15=11.100 [A]</t>
  </si>
  <si>
    <t>420365</t>
  </si>
  <si>
    <t>VÝZTUŽ PŘECHODOVÝCH DESEK MOSTNÍCH OPĚR Z OCELI 10505, B500B</t>
  </si>
  <si>
    <t>0,12*11,1=1.332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</si>
  <si>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</si>
  <si>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podkladní betony pod jímku, pod troubu a pod přechodovou desku</t>
  </si>
  <si>
    <t>beton pod jímku:  
1,8*1,8*0,1=0.324 [A] 
beton pod troubu:  
1,7*0,15*20,0=5.100 [B] 
beton pod přechod desku:   
2*1,7*18,5*0,10=6.290 [C] 
celkem:  
a+b+c=11.714 [D]</t>
  </si>
  <si>
    <t>451314</t>
  </si>
  <si>
    <t>PODKLADNÍ A VÝPLŇOVÉ VRSTVY Z PROSTÉHO BETONU C25/30</t>
  </si>
  <si>
    <t>lože pod dlažby</t>
  </si>
  <si>
    <t>výtok 13,2+  nátok 4,2=17.400 [A] 
a*0,10*1,30=2.262 [B]   včetně rezervy na olemování</t>
  </si>
  <si>
    <t>457312</t>
  </si>
  <si>
    <t>VYROVNÁVACÍ A SPÁDOVÝ PROSTÝ BETON C12/15</t>
  </si>
  <si>
    <t>obetonování trouby</t>
  </si>
  <si>
    <t>0,15*2*20,0=6.000 [A]</t>
  </si>
  <si>
    <t>458523</t>
  </si>
  <si>
    <t>VÝPLŇ ZA OPĚRAMI A ZDMI Z KAMENIVA DRCENÉHO, INDEX ZHUTNĚNÍ ID DO 0,9</t>
  </si>
  <si>
    <t>zásyp a obsyp trouby propustků ŠP 0/32</t>
  </si>
  <si>
    <t>zásyp okolo trouby:  
2,34*18,5*1,2=51.948 [A] 
zásyp jímky  
2,12*3*2,4+1,34*1,5=17.274 [B] 
Celkem: A+B=69.222 [C]</t>
  </si>
  <si>
    <t>465512</t>
  </si>
  <si>
    <t>DLAŽBY Z LOMOVÉHO KAMENE NA MC</t>
  </si>
  <si>
    <t>lomový kámen do bet. lože C20/25 XF3 - spárování M25 XF4</t>
  </si>
  <si>
    <t>výtok 13,2+  nátok 4,2=17.400 [A] 
a*0,20=3.480 [B]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</si>
  <si>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</si>
  <si>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Přidružená stavební výroba</t>
  </si>
  <si>
    <t>711211</t>
  </si>
  <si>
    <t>IZOLACE ZVLÁŠT KONSTR PROTI ZEM VLHK ASFALT NÁTĚRY</t>
  </si>
  <si>
    <t>izolační nátěr trouby propustku a přechodové desky</t>
  </si>
  <si>
    <t>přechodová deska 4*18,5*1,15=85.100 [A] 
trouba 0,75*3,1416*0,8*20*1,15=43.354 [B] 
jímka 1,5*2,2*4*1,15=15.180 [C] 
Celkem: A+B+C=143.634 [D]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</si>
  <si>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</si>
  <si>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899123</t>
  </si>
  <si>
    <t>MŘÍŽE Z KOMPOZITU SAMOSTATNÉ</t>
  </si>
  <si>
    <t>uzamykatelný kompozitový poklop jímky  900x1800</t>
  </si>
  <si>
    <t>Položka zahrnuje dodávku a osazení předepsané mříže včetně rámu</t>
  </si>
  <si>
    <t>9111A1</t>
  </si>
  <si>
    <t>ZÁBRADLÍ SILNIČNÍ S VODOR MADLY - DODÁVKA A MONTÁŽ</t>
  </si>
  <si>
    <t>zábradlí u výtoku propustku 
materiál, výroba, montáž včetně PKO, včetně spojovacího materiálu a kotvení do patek</t>
  </si>
  <si>
    <t>9=9.000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</si>
  <si>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</si>
  <si>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918258</t>
  </si>
  <si>
    <t>VTOKOVÉ JÍMKY BETONOVÉ VČETNĚ DLAŽBY PROPUSTU Z TRUB DN DO 600MM</t>
  </si>
  <si>
    <t>železobetonová vtoková jímka, včetně zádlažby uvnitř  a včetně výztuže 
půdorysný rozměr 1,50 x 2,40 m, výška 2,20m 
včetně napojení a pdchycení stávajících nátoků</t>
  </si>
  <si>
    <t>Dle výkresu vzorových řešení odvodnění 
1=1.000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</si>
  <si>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dlažbu dna z lomového kamene, případně dokumentací předepsaný kamenný obklad stěn,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mříž a zábradlí.</t>
  </si>
  <si>
    <t>918358</t>
  </si>
  <si>
    <t>PROPUSTY Z TRUB DN 600MM</t>
  </si>
  <si>
    <t>ŽB hrdlová trouba DN 600 
včetně ukončovacího šikmého dílu nebo seříznutí včetně ošetření řezu</t>
  </si>
  <si>
    <t>zaokrouhleno 20=20.000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</si>
  <si>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</si>
  <si>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96613</t>
  </si>
  <si>
    <t>BOURÁNÍ KONSTRUKCÍ Z KAMENE NA MC</t>
  </si>
  <si>
    <t>stávající opěry a základy propustku</t>
  </si>
  <si>
    <t>1,2*0,4*20*2+0,8*0,5*20*2=35.200 [A]</t>
  </si>
  <si>
    <t>obetonování ve výkopech</t>
  </si>
  <si>
    <t>předpoklad 2=2.000 [A]</t>
  </si>
  <si>
    <t>96616</t>
  </si>
  <si>
    <t>BOURÁNÍ KONSTRUKCÍ ZE ŽELEZOBETONU</t>
  </si>
  <si>
    <t>žlb konstrukce propustku</t>
  </si>
  <si>
    <t>deska 1,20*0,35*20,0=8.400 [A] 
původní jímka (šachta) 2=2.000 [B] 
Celkem: A+B=10.400 [C]</t>
  </si>
  <si>
    <t>SO 103</t>
  </si>
  <si>
    <t>Silnice III/12148</t>
  </si>
  <si>
    <t>pol. 11332  660*1,9=1 254.000 [A] 
pol. 11334 18,0*2,2=39.600 [B] 
pol. 11337b 114*2,2=250.800 [C] 
pol. 11347 0*2,2=0.000 [D] 
pol. 11352 272,5*0,150*0,30*2,4=29.430 [E] 
pol. 96615: 5,0*2,5=12.500 [F] 
pol. 96687 1*0,5*0,5*1,3*2,0=0.650 [G] 
Celkem: A+B+C+D+E+F+G=1 586.980 [H]</t>
  </si>
  <si>
    <t>pol. 12373 683*1,9=1 297.700 [A] 
pol. 12924 186,5*0,15*1,9=53.153 [B] 
pol. 12930A 54,5*1,9=103.550 [C] 
pol. 13273 31,5*1,9=59.850 [D] 
Celkem: A+B+C+D=1 514.253 [E]</t>
  </si>
  <si>
    <t>41,1=41.100 [A]</t>
  </si>
  <si>
    <t>11328</t>
  </si>
  <si>
    <t>ODSTRANĚNÍ PŘÍKOPŮ, ŽLABŮ A RIGOLŮ Z PŘÍKOPOVÝCH TVÁRNIC</t>
  </si>
  <si>
    <t>dle situace 
18*0,60=10.800 [A]</t>
  </si>
  <si>
    <t>Položka zahrnuje odstranění tvárnic včetně podkladu, veškerou manipulaci s vybouranou sutí a s vybouranými hmotami,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</si>
  <si>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dle situace a průzkůmů 
plošně 3620*0,08*1,10=318.560 [A]  včetně rozšíření proti teoretické ploše krytu 
v ploše lokálních sanací v ploše skladby A  (750+1880)*0,200*0,25+840*0,25=341.500 [B] 
Celkem: A+B=660.060 [C]</t>
  </si>
  <si>
    <t>dle situace a průzkumů 
3620*0,100*1,05=380.100 [A]  s teoretickým rozšířením proti ploše krytu 
předpoklad odkup 70% 0,70*a=266.070 [C]</t>
  </si>
  <si>
    <t>dle situace a průzkumů 
3620*0,100*1,05=380.100 [A]  s teoretickým rozšířením proti ploše krytu 
předpoklad na skládku 30% 0,30*a=114.030 [C]</t>
  </si>
  <si>
    <t>dle situace 
8,5+8,0+30,0+5,0+31,0+6,0+59,0+8,0+24,0+30,0+63,0=272.500 [A]</t>
  </si>
  <si>
    <t>dle situace  
27,0=27.000 [A]</t>
  </si>
  <si>
    <t>dle situace a průzkumů 
1877+751+834=3 462.000 [A] 
a*0,120=415.440 [B]</t>
  </si>
  <si>
    <t>konec úseku 38,5 =38.500 [A]</t>
  </si>
  <si>
    <t>dle situace a VPŘ 
v ploše lokálních sanací v ploše skladby A  (750+1880)*0,20=526.000 [A]   
uvažováno v ploše 20% skladby A 
v ploše oblouku 840=840.000 [B] 
(a+b)*0,500=683.000 [C]</t>
  </si>
  <si>
    <t>pro pol. 18220 160*0,1=16.000 [A]</t>
  </si>
  <si>
    <t>dle situace a VPŘ 
31,0+4,5+3,0+12,0+4,0+11,5+6,0+29,0+44,0+12,0+3,5+11,5+14,5=186.500 [A]</t>
  </si>
  <si>
    <t>dle situace 
celková délka reprofilace 235=235.000 [A]   
výpočet přebytku při předpokladu 0,3 m3/bm a využití materiálu na zpětné ohumusování 
a*0,3-160*0,10=54.500 [B]</t>
  </si>
  <si>
    <t>materiál z reprofilace pro zpětné ohumusování  
(160)*0,10=16.000 [A]</t>
  </si>
  <si>
    <t>dle výkazu výkopu rýh  
(24,8)=24.800 [A] 
rozšíření pro vpusti: 
1,8*0,65*(1,3)*2=3.042 [B] 
prohloubení pro vpusti: 
1,8*1,8*0,57*2=3.694 [C] 
Celkem: A+B+C=31.536 [D]</t>
  </si>
  <si>
    <t>pol. 12930 16=16.000 [A]</t>
  </si>
  <si>
    <t>dle situace a VPŘ 
klín pod krajnici 0,7*0,25=0.175 [A] 
délky úseků 50+77+57+15+17+19=235.000 [B] 
a*b=41.125 [C]</t>
  </si>
  <si>
    <t>Zpětný zásyp 
přípojky DN 200 11,9=11.900 [A]</t>
  </si>
  <si>
    <t>dle situace a VPŘ 
v ploše skladby A  (750+1880+840)*1,25=4 337.500 [A]  včetně rozšíření proti teoretické ploše krytu</t>
  </si>
  <si>
    <t>dle situace 
(20+25+10+75+30)*0,10=16.000 [A]</t>
  </si>
  <si>
    <t>v ploše lokálních sanací v ploše skladby A  (750+1880)*0,20=526.000 [A]   
uvažováno v ploše 20% skladby A 
v ploše oblouku 840=840.000 [B] 
(a+b)*0,500=683.000 [C]</t>
  </si>
  <si>
    <t>DN 200: (7+11)*1,15*0,1=2.070 [A]</t>
  </si>
  <si>
    <t>dle situace a VPŘ  
v ploše lokálních sanací v ploše skladby A  (750+1880)*0,20=526.000 [A]   
uvažováno v ploše 20% skladby A 
v ploše oblouku 840=840.000 [B] 
(a+b)*0,250=341.500 [C]</t>
  </si>
  <si>
    <t>dle situace a VPŘ  
v ploše skladby A  (750+1880+840)*1,20=4 164.000 [A]  včetně rozšíření proti teoretické ploše krytu</t>
  </si>
  <si>
    <t>pod ACP 3898=3 898.000 [A]</t>
  </si>
  <si>
    <t>pod ACO 3620+ 
pod ACL 3724=7 344.000 [A]</t>
  </si>
  <si>
    <t>vyztužení vozovky v místě sanací 
v ploše lokálních sanací a v oblouku v ploše skladby A  (750+1880)*0,20*1,20+840*1,20=1 639.200 [A] 
včetně přesahu</t>
  </si>
  <si>
    <t>dle situace a VPŘ 
v ploše komunikace A  750+1880+840=3 470.000 [A] 
v ploše OKV B  0=0.000 [B] 
napojení na stávající stav 150=150.000 [C] 
Celkem: A+B+C=3 620.000 [D]</t>
  </si>
  <si>
    <t>dle situace a VPŘ 
v ploše komunikace A  (750+1880+840)*1,03=3 574.100 [A] 
v ploše OKV B  0=0.000 [B] 
napojení na stávající stav 150=150.000 [C] 
Celkem: A+B+C=3 724.100 [D]   včetně rozšíření proti teoretické ploše krytu</t>
  </si>
  <si>
    <t>dle situace a VPŘ 
v ploše komunikace A  (750+1880+840)*1,08=3 747.600 [A] 
v ploše OKV B  0=0.000 [B] 
napojení na stávající stav 150=150.000 [C] 
Celkem: A+B+C=3 897.600 [D]   včetně rozšíření proti teoretické ploše krytu 
d*0,05=194.880 [E]  vrstva 50 mm 
e*0,05=9.744 [F] na vyrovnávky  5% 
e+f=204.624 [G]</t>
  </si>
  <si>
    <t>v ploše lokálních sanací a v oblouku v ploše skladby A  (750+1880)*0,20*1,20+840*1,20=1 639.200 [A] 
včetně přesahu</t>
  </si>
  <si>
    <t>dle situace 
přípojky vpustí 7,0+11=18.000 [A]</t>
  </si>
  <si>
    <t>nové trasy 7+11=18.000 [A]</t>
  </si>
  <si>
    <t>dle situace 
77+31+2+3+30+79+250+27+3+10+3+9+6+30+31+24+19+6+76+21+5+39+6+12+17=816.000 [A]</t>
  </si>
  <si>
    <t>dle situace 
3,0+6,0+5,0+8,0+4,0+4,2+9,4+3,1+1,5+8,2+1,5+5,3+1,5+6,0+1,0+8,6+8,0+1,5+4,0+6,1+5,0+6,0+2,9=109.800 [A] 
23*2=46.000 [B] 
Celkem: A+B=155.800 [C]</t>
  </si>
  <si>
    <t>dle situace 
37=37.000 [A]</t>
  </si>
  <si>
    <t>dle situace 
konec úseku 38,5 =38.500 [A]</t>
  </si>
  <si>
    <t>935212</t>
  </si>
  <si>
    <t>PŘÍKOPOVÉ ŽLABY Z BETON TVÁRNIC ŠÍŘ DO 600MM DO BETONU TL 100MM</t>
  </si>
  <si>
    <t>dle situace  
km 0,474-0,490 16=16.000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</si>
  <si>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</si>
  <si>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dle situace 
km 0,157  1=1.000 [A] 
km 0,288 1=1.000 [B] 
Celkem: A+B=2.000 [C]</t>
  </si>
  <si>
    <t>dle výkresu D.1.1.2.3.02 
km 0,473 1=1.000 [A]</t>
  </si>
  <si>
    <t>dle situace  
1=1.000 [A]</t>
  </si>
  <si>
    <t>SO 107</t>
  </si>
  <si>
    <t>Obnova krytu v km 58,600 - 58,640</t>
  </si>
  <si>
    <t>pol. 12930A 1,3*1,9=2.470 [A]</t>
  </si>
  <si>
    <t>5,8=5.800 [A]</t>
  </si>
  <si>
    <t>11372E</t>
  </si>
  <si>
    <t>FRÉZOVÁNÍ ZPEVNĚNÝCH PLOCH ASFALT DROBNÝCH OPRAV A PLOŠ ROZPADŮ DO 500M2</t>
  </si>
  <si>
    <t>dle situace a průzkůmů 
dle situace a průzkumů 
30+175=205.000 [A] 
a*0,100=20.500 [B]</t>
  </si>
  <si>
    <t>5,6=5.600 [A]</t>
  </si>
  <si>
    <t>pro pol. 18220 86*0,1=8.600 [A]</t>
  </si>
  <si>
    <t>dle situace a VPŘ 
26=26.000 [A]</t>
  </si>
  <si>
    <t>dle situace 
celková délka reprofilace 33=33.000 [A]   
výpočet přebytku při předpokladu 0,3 m3/bm a využití materiálu na zpětné ohumusování 
a*0,3-86*0,10=1.300 [B]</t>
  </si>
  <si>
    <t>materiál z reprofilace pro zpětné ohumusování  
(86)*0,10=8.600 [A]</t>
  </si>
  <si>
    <t>pol. 12930 8,6=8.600 [A]</t>
  </si>
  <si>
    <t>dle situace a VPŘ 
klín pod krajnici 0,7*0,25=0.175 [A] 
délky úseků 33=33.000 [B] 
a*b=5.775 [C]</t>
  </si>
  <si>
    <t>dle situace 
(86)*0,10=8.600 [A]</t>
  </si>
  <si>
    <t>pod ACP 175*0,3=52.500 [A]</t>
  </si>
  <si>
    <t>pod ACO 205+ 
pod ACL 210,3=415.300 [A]</t>
  </si>
  <si>
    <t>dle situace a VPŘ 
v ploše komunikace A  0=0.000 [A] 
v ploše OKV B  175=175.000 [B] 
napojení na stávající stav 30=30.000 [C] 
Celkem: A+B+C=205.000 [D]</t>
  </si>
  <si>
    <t>dle situace a VPŘ 
v ploše komunikace A  (0)*1,03=0.000 [A] 
v ploše OKV B  175*1,03=180.250 [B] 
napojení na stávající stav 30=30.000 [C] 
Celkem: A+B+C=210.250 [D]   včetně rozšíření proti teoretické ploše krytu</t>
  </si>
  <si>
    <t>dle situace a VPŘ 
lokální vyrovnávky 175*0,05*0,30=2.625 [A]</t>
  </si>
  <si>
    <t>vybourání a zpětné osazení stávajícíchbetonových obrub v místech napojení na stávající stav</t>
  </si>
  <si>
    <t>SO 108</t>
  </si>
  <si>
    <t>Údržba odvodnění III/12148</t>
  </si>
  <si>
    <t>12931</t>
  </si>
  <si>
    <t>ČIŠTĚNÍ PŘÍKOPŮ OD NÁNOSU DO 0,25M3/M</t>
  </si>
  <si>
    <t>porčištění a reprofilace příkopů před zpevnění  
včetně odvozu materiálu na skládku a skládkovného</t>
  </si>
  <si>
    <t>délka zpevnění 11,5+17,0+19,5+16,0+30,5+9,0=103.500 [A]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</si>
  <si>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</si>
  <si>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129946</t>
  </si>
  <si>
    <t>ČIŠTĚNÍ POTRUBÍ DN DO 400MM</t>
  </si>
  <si>
    <t>stávající propustky 
včetně odvozu materiálu na skládku a skládkovného</t>
  </si>
  <si>
    <t>dle stávajícího stavu 
km 0,223 5,5=5.500 [A] 
km 0,249 6,0=6.000 [B] 
km 0,271 6,5=6.500 [C] 
km 0,296 5,0=5.000 [D] 
km 0,321 9,0=9.000 [E] 
km 0,473 18,0=18.000 [F] 
Celkem: A+B+C+D+E+F=50.000 [G]</t>
  </si>
  <si>
    <t>129971</t>
  </si>
  <si>
    <t>ČIŠTĚNÍ POTRUBÍ DN DO 1000MM</t>
  </si>
  <si>
    <t>včetně odvozu materiálu na skládku a skládkovného</t>
  </si>
  <si>
    <t>příčný propustek km 0,157 20,5=20.500 [A]</t>
  </si>
  <si>
    <t>Svislé konstrukce</t>
  </si>
  <si>
    <t>327325</t>
  </si>
  <si>
    <t>ZDI OPĚRNÉ, ZÁRUBNÍ, NÁBŘEŽNÍ ZE ŽELEZOVÉHO BETONU DO C30/37</t>
  </si>
  <si>
    <t>lokální dobetonávky a opravy čel a jímek</t>
  </si>
  <si>
    <t>předpoklad do 2=2.000 [A] m3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</si>
  <si>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</si>
  <si>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327365</t>
  </si>
  <si>
    <t>VÝZTUŽ ZDÍ OPĚRNÝCH, ZÁRUBNÍCH, NÁBŘEŽNÍCH Z OCELI 10505, B500B</t>
  </si>
  <si>
    <t>doplnění výztuže dobetonávek včetně prokotvení</t>
  </si>
  <si>
    <t>2*0,20=0.400 [A]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</si>
  <si>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</si>
  <si>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466921</t>
  </si>
  <si>
    <t>DLAŽBY VEGETAČNÍ Z BETONOVÝCH DLAŽDIC NA SUCHO</t>
  </si>
  <si>
    <t>opevnění příkopu - betonové vegetační tvárnice</t>
  </si>
  <si>
    <t>délka zpevnění 11,5+17,0+19,5+16,0+30,5+9,0=103.500 [A] 
a*(2*0,4)=82.800 [B]</t>
  </si>
  <si>
    <t>položka zahrnuje: 
- povrchovou úpravu podkladu 
- zřízení spojovací vrstvy 
- dodávku a uložení předepsaných dlažebních prvků do předepsaného tvaru 
- spárování, těsnění, tmelení a vyplnění spar případně s vyklínováním 
- úprava povrchu pro odvedení srážkové vody 
- výplň otvorů drnem nebo ornicí s osetím, případně kamenivem 
- výplň spar předepsaným materiálem 
- nutné zemní práce (svahování, úpravu pláně a pod.) 
- nezahrnuje podklad pod dlažbu, vykazuje se samostatně položkami SD 45</t>
  </si>
  <si>
    <t>Úpravy povrchů, podlahy, výplně otvorů</t>
  </si>
  <si>
    <t>626112</t>
  </si>
  <si>
    <t>REPROFILACE PODHLEDŮ, SVISLÝCH PLOCH SANAČNÍ MALTOU JEDNOVRST TL 20MM</t>
  </si>
  <si>
    <t>sanace povrchu čel - jemná reprofilace - předpoklad 70% plochy</t>
  </si>
  <si>
    <t>4,5*2,0*2=18.000 [A] 
0,7*a=12.600 [B]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</si>
  <si>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</si>
  <si>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626122</t>
  </si>
  <si>
    <t>REPROFILACE PODHLEDŮ, SVISLÝCH PLOCH SANAČNÍ MALTOU DVOUVRST TL 50MM</t>
  </si>
  <si>
    <t>sanace povrchu čel - hrubá reprofilace - předpoklad do 30% plochy</t>
  </si>
  <si>
    <t>4,5*2,0*2=18.000 [A] 
0,3*a=5.400 [B]</t>
  </si>
  <si>
    <t>62641</t>
  </si>
  <si>
    <t>SJEDNOCUJÍCÍ STĚRKA JEMNOU MALTOU TL CCA 2MM</t>
  </si>
  <si>
    <t>4,5*2,0*2=18.000 [A]</t>
  </si>
  <si>
    <t>kompletní dodávka a montáž bezpečnostního zábradlí dle TP včetně PKO</t>
  </si>
  <si>
    <t>dle stávajícího stavu 
4,5+4,5=9.000 [A]</t>
  </si>
  <si>
    <t>položka zahrnuje: 
- dodání zábradlí včetně předepsané povrchové úpravy 
- osazení sloupků zaberaněním nebo osazením do betonových bloků (včetně betonových bloků a nutných zemních prací) 
- případné bednění ( trubku) betonové patky v gabionové zdi</t>
  </si>
  <si>
    <t>zpevnění dna příkopu z příkopových tvárnic</t>
  </si>
  <si>
    <t>položka zahrnuje: 
- dodávku a uložení příkopových tvárnic předepsaného rozměru a kvality 
- dodání a rozprostření lože z předepsaného materiálu v předepsané kvalitěa v předepsané tloušťce 
- veškerou manipulaci s materiálem, vnitrostaveništní i mimostaveništní dopravu 
- ukončení, patky, spárování 
- měří se v metrech běžných délky osy žlabu</t>
  </si>
  <si>
    <t>938543</t>
  </si>
  <si>
    <t>OČIŠTĚNÍ BETON KONSTR OTRYSKÁNÍM TLAK VODOU DO 1000 BARŮ</t>
  </si>
  <si>
    <t>lícová plocha čel pro sanaci 
včetně likvidace odstraněného materiálu a skládkovného</t>
  </si>
  <si>
    <t>položka zahrnuje očištění předepsaným způsobem včetně odklizení vzniklého odpadu</t>
  </si>
  <si>
    <t>SO 131</t>
  </si>
  <si>
    <t>Vyvolané úpravy MK, ÚK, chodníků a sjezdů km 58,600 - 58,940</t>
  </si>
  <si>
    <t>pol. 11332  7,2*1,9=13.680 [A] 
pol. 96615: 1,0*2,5=2.500 [B] 
Celkem: A+B=16.180 [C]</t>
  </si>
  <si>
    <t>dle situace a průzkůmů 
nezpevněné plochy sjezdů 18=18.000 [A] 
předláždění 20=20.000 [B] 
nová dlažba 10=10.000 [C] 
Celkem: A+B+C=48.000 [D] 
d*0,150=7.200 [E]</t>
  </si>
  <si>
    <t>dle situace 
v plochách napojení 48=48.000 [A] 
a*0,10=4.800 [B]</t>
  </si>
  <si>
    <t>dle situace 
v místě napojení a sjezdů 23=23.000 [A]</t>
  </si>
  <si>
    <t>dle situace a VPŘ  
nezpevněné plochy sjezdů 18=18.000 [A] 
předláždění 20=20.000 [B] 
nová dlažba 10=10.000 [C] 
Celkem: A+B+C=48.000 [D]</t>
  </si>
  <si>
    <t>dle situace a VPŘ 
nezpevněné plochy sjezdů 18=18.000 [A]</t>
  </si>
  <si>
    <t>pod ACO 48+ 
pod ACL 48*1,03=97.440 [A]</t>
  </si>
  <si>
    <t>dle situace a VPŘ 
v plochách napojení 48=48.000 [A]</t>
  </si>
  <si>
    <t>dle situace a VPŘ 
v ploše napojení (48)*1,03=49.440 [A]   včetně rozšíření proti teoretické ploše krytu</t>
  </si>
  <si>
    <t>582612</t>
  </si>
  <si>
    <t>KRYTY Z BETON DLAŽDIC SE ZÁMKEM ŠEDÝCH TL 80MM DO LOŽE Z KAM</t>
  </si>
  <si>
    <t>betonová (zámková) dlažba včetně 2x vyspárování drtí - barva šedá (přírodní) 
dopnění a náhrada dlažby v místech úprav obrub, sjezdů a napojení</t>
  </si>
  <si>
    <t>předpoklad 10=10.000 [A]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</si>
  <si>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</si>
  <si>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587206</t>
  </si>
  <si>
    <t>PŘEDLÁŽDĚNÍ KRYTU Z BETONOVÝCH DLAŽDIC SE ZÁMKEM</t>
  </si>
  <si>
    <t>předláždění krytu chodníků, sjezdů a napojení v místě úpravy obrub 
předpoklad využití původního materiálu na nové odkladní vrstvě ze ŠD</t>
  </si>
  <si>
    <t>dle situace 
20=20.000 [A]</t>
  </si>
  <si>
    <t>- pod pojmem *předláždění* se rozumí rozebrání stávající dlažby a pokládka dlažby ze stávajícího dlažebního materiálu (bez dodávky nového) 
- zahrnuje nezbytnou manipulaci s tímto materiálem (nakládání, doprava, složení, očištění) 
- dodání a rozprostření materiálu pro lože a jeho tloušťku předepsanou dokumentací a pro předepsanou výplň spar 
- eventuelní doplnění plochy s použitím nového materiálu se vykazuje v položce č.582</t>
  </si>
  <si>
    <t>bourání ve výkopech, dobetonávky apod. 
1=1.000 [A]</t>
  </si>
  <si>
    <t>SO 132</t>
  </si>
  <si>
    <t>Vyvolané úpravy MK, ÚK, chodníků a sjezdů km 59,060 - 59,907</t>
  </si>
  <si>
    <t>pol. 11332  136,4*1,9=259.160 [A] 
pol. 11334 7,5*2,2=16.500 [B] 
pol. 96615: 2,0*2,5=5.000 [C] 
Celkem: A+B+C=280.660 [D]</t>
  </si>
  <si>
    <t>rozlámané kry z chodníků - dle průzkumu ZAS-T1 a T2 
na skládku IO</t>
  </si>
  <si>
    <t>pol. 11333 60,5*2,2=133.100 [A]</t>
  </si>
  <si>
    <t>11313</t>
  </si>
  <si>
    <t>ODSTRANĚNÍ KRYTU ZPEVNĚNÝCH PLOCH S ASFALTOVÝM POJIVEM</t>
  </si>
  <si>
    <t>stávající chodníkové plochy, odříznutí, rozlámání do ker a odvoz na skládku</t>
  </si>
  <si>
    <t>dle situace 
vybourání v místě doplnění hmatových úprav stávajících chodníků (2,0+2,0+2,5+2,5+2,5+3,0+3,0+3,0+3,0+3,0+3,5+4,0+5,5)=39.500 [A] včetně napojení 
doplnění plochy chodníků v místě úpravy obrub 126+135+82+34=377.000 [B] 
průměrná šířka 1,5=1.500 [C] 
a*0,10+b*c*0,10=60.500 [D]</t>
  </si>
  <si>
    <t>dle situace a průzkůmů 
nezpevněné plochy sjezdů 36=36.000 [A] 
předláždění 180=180.000 [B] 
nová dlažba 30=30.000 [C] 
hmatové úpravy 60,5=60.500 [D] 
kontrastní pásy 8=8.000 [E] 
doplnění asfaltového krytu chodníků 566=566.000 [F] 
předláždění kostek 29=29.000 [G] 
Celkem: A+B+C+D+E+F+G=909.500 [H] 
h*0,150=136.425 [I]</t>
  </si>
  <si>
    <t>dle situace a průzkůmů 
lokálně v místě historických oprav IS  50*0,15=7.500 [A]</t>
  </si>
  <si>
    <t>dle situace 
v plochách napojení 13+13+15+15+18+187+19+19,5+24+24+24+30+30,5+31,5+31,5+60=555.000 [A] 
a*0,10=55.500 [B]</t>
  </si>
  <si>
    <t>v místě napojení a sjezdů 11,6+12,5+12,5+15,5+39,0+5,5+6,0+6,5+6,5+7,0+7,0+8,0+8,5+8,5+9,0+9,5=173.100 [A] 
chodníky 126+135+82+34 
Celkem: A=377.000 [B]</t>
  </si>
  <si>
    <t>dle situace a VPŘ  
nezpevněné plochy sjezdů 36=36.000 [A] 
předláždění 180=180.000 [B] 
nová dlažba 30=30.000 [C] 
hmatové úpravy 60,5=60.500 [D] 
kontrastní pásy 8=8.000 [E] 
doplnění asfaltového krytu chodníků 566=566.000 [F] 
předláždění kostek 29=29.000 [G] 
Celkem: A+B+C+D+E+F+G=909.500 [H]</t>
  </si>
  <si>
    <t>ložní vrstva asfaltové části chodníků</t>
  </si>
  <si>
    <t>doplnění plochy chodníků v místě úpravy obrub 126+135+82+34=377.000 [A] 
průměrná šířka 1,5=1.500 [B] 
a*1,50*0,08=45.240 [C]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</si>
  <si>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</si>
  <si>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dle situace a VPŘ 
nezpevněné plochy sjezdů 36=36.000 [A]</t>
  </si>
  <si>
    <t>pod ACO 555+ 
pod ACL 555*1,03=1 126.650 [A]</t>
  </si>
  <si>
    <t>574A31</t>
  </si>
  <si>
    <t>ASFALTOVÝ BETON PRO OBRUSNÉ VRSTVY ACO 8 TL. 40MM</t>
  </si>
  <si>
    <t>ACO 8CH</t>
  </si>
  <si>
    <t>dle situace 
doplnění plochy chodníků v místě úpravy obrub 126+135+82+34=377.000 [A] 
průměrná šířka 1,5=1.500 [B] 
a*1,50=565.500 [C]</t>
  </si>
  <si>
    <t>dle situace a VPŘ 
v plochách napojení 13+13+15+15+18+187+19+19,5+24+24+24+30+30,5+31,5+31,5+60=555.000 [A]</t>
  </si>
  <si>
    <t>dle situace a VPŘ 
v ploše napojení (555)*1,03=571.650 [A]   včetně rozšíření proti teoretické ploše krytu</t>
  </si>
  <si>
    <t>předpoklad 30=30.000 [A]</t>
  </si>
  <si>
    <t>582614</t>
  </si>
  <si>
    <t>KRYTY Z BETON DLAŽDIC SE ZÁMKEM BAREV TL 60MM DO LOŽE Z KAM</t>
  </si>
  <si>
    <t>betonová (zámková) dlažba včetně 2x vyspárování drtí - barva červená - kontrastní pás nástupiště MHD</t>
  </si>
  <si>
    <t>dle situace 
4,0+4,0=8.000 [A]</t>
  </si>
  <si>
    <t>58261B</t>
  </si>
  <si>
    <t>KRYTY Z BETON DLAŽDIC SE ZÁMKEM BAREV RELIÉF TL 80MM DO LOŽE Z KAM</t>
  </si>
  <si>
    <t>varovné a signální pásy včetně 2x vyspárování  drtí - červená barva, dlažba s hmatovými výstupky</t>
  </si>
  <si>
    <t>dle situace 
3,0+3,0+2,0+2,5+5,0+3,0+1,5+1,5+2,5+2,0+2,0+2,0+3,5+4,0+4,0+3,5+3,0+4,0+3,0+5,5=60.500 [A]</t>
  </si>
  <si>
    <t>587202</t>
  </si>
  <si>
    <t>PŘEDLÁŽDĚNÍ KRYTU Z DROBNÝCH KOSTEK</t>
  </si>
  <si>
    <t>předláždněí krytu v místě chodníků, sjezdů a napojení 
využití původního materilu na nové podkladní vrstvě</t>
  </si>
  <si>
    <t>dle situace  
9+20=29.000 [A]</t>
  </si>
  <si>
    <t>dle situace 
58+16+30+7,5+8,5=120.000 [A] 
předpoklad předláždění na 1,5m a*1,5=180.000 [B]</t>
  </si>
  <si>
    <t>dle situace 
v místě napojení a sjezdů 11,6+12,5+12,5+15,5+39,0+5,5+6,0+6,5+6,5+7,0+7,0+8,0+8,5+8,5+9,0+9,5=173.100 [A] 
chodníky 126+135+82+34 
Celkem: A=377.000 [B]</t>
  </si>
  <si>
    <t>bourání ve výkopech, dobetonávky apod. 
2=2.000 [A]</t>
  </si>
  <si>
    <t>SO 133</t>
  </si>
  <si>
    <t>Vyvolané úpravy MK, ÚK, chodníků a sjezdů na III/12148</t>
  </si>
  <si>
    <t>pol. 11332  13,4*1,9=25.460 [A] 
pol. 96615: 1,0*2,5=2.500 [B] 
Celkem: A+B=27.960 [C]</t>
  </si>
  <si>
    <t>dle situace a průzkůmů 
nezpevněné plochy sjezdů 63,5=63.500 [A] 
předláždění 26=26.000 [B] 
Celkem: (A+B)*0,150=13.425 [C]</t>
  </si>
  <si>
    <t>dle situace 
v plochách napojení 13+16+41=70.000 [A] 
zpevněné sjezdy 12,5+20,5+22,0+24,0+26,0=105.000 [B] 
Celkem: (A+B)*0,1=17.500 [C]</t>
  </si>
  <si>
    <t>dle situace 
v místě napojení a sjezdů 18,0+5,5+7,0=30.500 [A]</t>
  </si>
  <si>
    <t>dle situace a VPŘ  
nezpevněné plochy sjezdů 63,5=63.500 [A] 
předláždění 26=26.000 [B] 
Celkem: A+B=89.500 [C]</t>
  </si>
  <si>
    <t>dle situace a VPŘ 
nezpevněné plochy sjezdů 18+21+24,5=63.500 [A]  včetně napojení</t>
  </si>
  <si>
    <t>pod ACO 175+ 
pod ACL 175*1,03=355.250 [A]</t>
  </si>
  <si>
    <t>dle situace a VPŘ 
v plochách napojení 13+16+41=70.000 [A] 
zpevněné sjezdy 12,5+20,5+22,0+24,0+26,0=105.000 [B] 
Celkem: A+B=175.000 [C]</t>
  </si>
  <si>
    <t>dle situace a VPŘ 
v ploše napojení (175)*1,03=180.250 [A]   včetně rozšíření proti teoretické ploše krytu</t>
  </si>
  <si>
    <t>dle situace 
26=26.000 [A]</t>
  </si>
  <si>
    <t>SO 190</t>
  </si>
  <si>
    <t>Trvalé dopravní značení II/121</t>
  </si>
  <si>
    <t>91228</t>
  </si>
  <si>
    <t>SMĚROVÉ SLOUPKY Z PLAST HMOT VČETNĚ ODRAZNÉHO PÁSKU</t>
  </si>
  <si>
    <t>bílé Z11a,b</t>
  </si>
  <si>
    <t>dle situace DZ a TZ 
(350+180)/30=17.667 [A] 
zaokrouhleno 18=18.000 [B]</t>
  </si>
  <si>
    <t>položka zahrnuje: 
- dodání a osazení sloupku včetně nutných zemních prací 
- vnitrostaveništní a mimostaveništní doprava 
- odrazky plastové nebo z retroreflexní fólie</t>
  </si>
  <si>
    <t>červené Z11g</t>
  </si>
  <si>
    <t>položka zahrnuje:  
- dodání a osazení sloupku včetně nutných zemních prací  
- vnitrostaveništní a mimostaveništní doprava  
- odrazky plastové nebo z retroreflexní fólie</t>
  </si>
  <si>
    <t>914131</t>
  </si>
  <si>
    <t>DOPRAVNÍ ZNAČKY ZÁKLADNÍ VELIKOSTI OCELOVÉ FÓLIE TŘ 2 - DODÁVKA A MONTÁŽ</t>
  </si>
  <si>
    <t>nové SDZ</t>
  </si>
  <si>
    <t>dle situace DZ 
45=45.000 [A]</t>
  </si>
  <si>
    <t>položka zahrnuje:  
- dodávku a montáž značek v požadovaném provedení</t>
  </si>
  <si>
    <t>914431</t>
  </si>
  <si>
    <t>DOPRAVNÍ ZNAČKY 100X150CM OCELOVÉ FÓLIE TŘ 2 - DODÁVKA A MONTÁŽ</t>
  </si>
  <si>
    <t>položka zahrnuje: 
- dodávku a montáž značek v požadovaném provedení</t>
  </si>
  <si>
    <t>914921</t>
  </si>
  <si>
    <t>SLOUPKY A STOJKY DOPRAVNÍCH ZNAČEK Z OCEL TRUBEK DO PATKY - DODÁVKA A MONTÁŽ</t>
  </si>
  <si>
    <t>27=27.000 [A]</t>
  </si>
  <si>
    <t>položka zahrnuje:  
- sloupky a upevňovací zařízení včetně jejich osazení (betonová patka, zemní práce)</t>
  </si>
  <si>
    <t>915111</t>
  </si>
  <si>
    <t>VODOROVNÉ DOPRAVNÍ ZNAČENÍ BARVOU HLADKÉ - DODÁVKA A POKLÁDKA</t>
  </si>
  <si>
    <t>VDZ typ II.BÍLÁ barva s retroreflexní úpravou dle ŘSD PPK - VZ (2012)</t>
  </si>
  <si>
    <t>dle situace DZ 
V2b (1,5/1,5/0,125) 0,125*0,5*(10,0+10,5+11,0+13,5+15,0+16,5+18,5+19,0+22,0+23,5+25,0+26,5+28,0+44,0)=17.688 [A] 
V4 (0,125) 0,125*(105,5+107,0+112,0+120,5+13,0+14,0+157,0+172,0+172,5+179,0+20,5+24,0+26,5+26,5+26,5+27,5+42,5+52,5+6,5+6,5+6,5+65,0+81,0+84,0+9,0+9,5+96,0+20,5)=222.938 [B] 
V4 (0,5/0,5/0,125) 0,5*0,125*(15,0+15,0+18,5+41,0)=5.594 [C] 
V7a 10,5=10.500 [D] 
V7b  2,0+2,0=4.000 [E] 
V8a 3,0=3.000 [F] 
V11 2*48,0*0,125=12.000 [G] 
Celkem: A+B+C+D+E+F+G=275.720 [H]</t>
  </si>
  <si>
    <t>položka zahrnuje:  
- dodání a pokládku nátěrového materiálu (měří se pouze natíraná plocha)  
- předznačení a reflexní úpravu</t>
  </si>
  <si>
    <t>barva žlutá</t>
  </si>
  <si>
    <t>dle situace DZ  
V2b (1,5/1,5/0,125) 0,125*0,5*49,0=3.063 [A]</t>
  </si>
  <si>
    <t>položka zahrnuje: 
- dodání a pokládku nátěrového materiálu (měří se pouze natíraná plocha) 
- předznačení a reflexní úpravu</t>
  </si>
  <si>
    <t>915211</t>
  </si>
  <si>
    <t>VODOROVNÉ DOPRAVNÍ ZNAČENÍ PLASTEM HLADKÉ - DODÁVKA A POKLÁDKA</t>
  </si>
  <si>
    <t>žlutá</t>
  </si>
  <si>
    <t>91551</t>
  </si>
  <si>
    <t>VODOROVNÉ DOPRAVNÍ ZNAČENÍ - PŘEDEM PŘIPRAVENÉ SYMBOLY</t>
  </si>
  <si>
    <t>dle situace DZ 
V14 1=1.000 [A] 
V20 30=30.000 [B] 
Celkem: A+B=31.000 [C] 
c*2=62.000 [D] barvou a plastem</t>
  </si>
  <si>
    <t>položka zahrnuje: 
- dodání a pokládku předepsaného symbolu 
- zahrnuje předznačení a reflexní úpravu</t>
  </si>
  <si>
    <t>91552</t>
  </si>
  <si>
    <t>VODOR DOPRAV ZNAČ - PÍSMENA</t>
  </si>
  <si>
    <t>"BUS" 
2*3*2=12.000 [A] 
barvou i plastem 2*a=24.000 [B]</t>
  </si>
  <si>
    <t>položka zahrnuje:  
- dodání a pokládku nátěrového materiálu  
- předznačení a reflexní úpravu</t>
  </si>
  <si>
    <t>SO 191</t>
  </si>
  <si>
    <t>Trvalé dopravní značení III/12148</t>
  </si>
  <si>
    <t>dle situace DZ a TZ 
(160+80)/30=8.000 [A] 
zaokrouhleno 10=10.000 [B]</t>
  </si>
  <si>
    <t>2+2=4.000 [A]</t>
  </si>
  <si>
    <t>dle situace DZ 
14=14.000 [A]</t>
  </si>
  <si>
    <t>dle situace DZ 
V4 (0,125) 0,125*(337,0+523,0+172,0+33,0)=133.125 [A]</t>
  </si>
  <si>
    <t>SO 901</t>
  </si>
  <si>
    <t>Dopravně inženýrská opatření pro II/121</t>
  </si>
  <si>
    <t>027121</t>
  </si>
  <si>
    <t>PROVIZORNÍ PŘÍSTUPOVÉ CESTY - ZŘÍZENÍ</t>
  </si>
  <si>
    <t>provizorní nástupiště zastávky 
pronájem, doprava a osazení silničních panelů 3,0x1,0x0,15m po dobu výstavby včetně zajištění přístupu,</t>
  </si>
  <si>
    <t>12*2=24.000 [A] 
2*a=48.000 [B]</t>
  </si>
  <si>
    <t>027123</t>
  </si>
  <si>
    <t>PROVIZORNÍ PŘÍSTUPOVÉ CESTY - ZRUŠENÍ</t>
  </si>
  <si>
    <t>provizorní nástupiště - demontáž a odvoz panelů, včetně veškeré manipulace</t>
  </si>
  <si>
    <t>A</t>
  </si>
  <si>
    <t>Projednání a odsouhlasení DIO po dobu realizace stavby, zabezpečení a řízení dopravy pro pohyb chodců, cyklistů a vozů nutných služeb (IZS, svoz odpadu, apod.) vč. potřebných přesunů značení vyplývající z požadavků BOZP na staveništi</t>
  </si>
  <si>
    <t>pro fáze 1.1, 1.2, 2.1, 2.2 
1=1.000 [A]</t>
  </si>
  <si>
    <t>C</t>
  </si>
  <si>
    <t>Položka zahrnuje montáž a demontáž vč. dílčích přesunů kompletního dopravně-inženýrského značení, zařízení, signalizačních zařízení, dočasných zábran a svodidel pro oddělení pracovních míst pro stavbu dle projektové dokumentace a aktuálních požadavků na provedení a kvalitu dle TP148. Položka zahrnuje  jejich dodávku, montáž, demontáž, kontrolu, údržbu, servis, přemísťování, přeznačování, manipulaci s nimi apod. zaměstnanci zhotovitele.</t>
  </si>
  <si>
    <t>D</t>
  </si>
  <si>
    <t>Položka zahrnuje nájemné  kompletního dopravně-inženýrského značení, zařízení, zábran a svodidel</t>
  </si>
  <si>
    <t>03350</t>
  </si>
  <si>
    <t>SLUŽBY ZAJIŠŤUJÍCÍ REGUL, PŘEVED A OCHRANU VEŘEJ DOPRAVY</t>
  </si>
  <si>
    <t>Vyvolané úpravy režimu hromadné dopravy spojené s přesuny a rušením zastávek. 
Informační kampaň, informační značení. 
PEVNÁ CENA</t>
  </si>
  <si>
    <t>zahrnuje objednatelem povolené náklady na služby pro zhotovitele</t>
  </si>
  <si>
    <t>zrušení provizorních sjezdů, zajištění obslužnosti - pouze manipulace s materiálem</t>
  </si>
  <si>
    <t>30*10=300.000 [A]</t>
  </si>
  <si>
    <t>17160</t>
  </si>
  <si>
    <t>ULOŽENÍ SYPANINY DO NÁSYPŮ Z HORNIN KAMENITÝCH SE ZHUTNĚNÍM</t>
  </si>
  <si>
    <t>zřízení provizorních sjezdů, zajištění obslužnosti - pouze manipulace s materiálem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</si>
  <si>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</si>
  <si>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567306</t>
  </si>
  <si>
    <t>VRSTVY PRO OBNOVU A OPRAVY Z RECYKLOVANÉHO MATERIÁLU</t>
  </si>
  <si>
    <t>úpravy a zesílení objízdných tras po místních a účelových komunikacích - dle dispozic samosprávy a vlastrníků komunikací 
R-materiál 0/22</t>
  </si>
  <si>
    <t>pro zpevnění provizorní trasy pro linku E49 
celkem cca 1,2 km  
(1200)*4,5=5 400.000 [A] 
předpoklad zpevnění 50% 0,50*a*0,250=675.000 [B]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</si>
  <si>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</si>
  <si>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SO 902</t>
  </si>
  <si>
    <t>Dopravně inženýrská opatření pro III/12148</t>
  </si>
  <si>
    <t>pol. 12373 481,3*1,9=914.470 [B]</t>
  </si>
  <si>
    <t>pro fáze 3.1 a 3.2 
1=1.000 [A]</t>
  </si>
  <si>
    <t>B</t>
  </si>
  <si>
    <t>provoz usměrňován pracovníky stavby. Požadavky inv na dob: 7 prac. dní/týden, 12 hodin/den.</t>
  </si>
  <si>
    <t>11372D</t>
  </si>
  <si>
    <t>FRÉZOVÁNÍ ZPEVNĚNÝCH PLOCH ASFALT DROBNÝCH OPRAV A PLOŠ ROZPADŮ DO 2000M2</t>
  </si>
  <si>
    <t>odfrézování provizorního rozšíření vozovky 
vč. naložení, odvozu a uložení na skládku dodavatele,  zhotovitel v ceně zohlední možnost zpětného využití recyklovaného materiálu na stavbě</t>
  </si>
  <si>
    <t>dle situace a VPŘ DIO 
(145+320)*2,75=1 278.750 [A]  
a*0,10=127.875 [B]</t>
  </si>
  <si>
    <t>komůrka dle VL 211.07 pro zálivku za horka - napojení provizorní komunikace na stávající stav</t>
  </si>
  <si>
    <t>dle situace 
145+320=465.000 [A]</t>
  </si>
  <si>
    <t>odkop pro provizorní rozšíření komunikace - včetně odvozu na trvalou skládku</t>
  </si>
  <si>
    <t>dle situace a VPŘ DIO 
(145+320)*3,0*0,30*1,15=481.275 [A]</t>
  </si>
  <si>
    <t>12920</t>
  </si>
  <si>
    <t>ČIŠTĚNÍ KRAJNIC OD NÁNOSU</t>
  </si>
  <si>
    <t>odstranění provizorních krajnic 
bez skládkovného - zpětné využití materiálu ve stavbě</t>
  </si>
  <si>
    <t>dle situace 
(145+320)*0,75=348.750 [A] 
a*0,25=87.188 [B]  včetně klínu pod krajnicí</t>
  </si>
  <si>
    <t>(145+320)*3,0*1,15=1 604.250 [A]</t>
  </si>
  <si>
    <t>dle situace a VPŘ DIO 
(145+320)*3,0*1,15=1 604.250 [A]</t>
  </si>
  <si>
    <t>ŠD 0-63 - spodní podkladní vrstva rozšíření komunikace. Včetně vyrovnání nerovností a dosypání.</t>
  </si>
  <si>
    <t>dle situace a VPŘ DIO 
(145+320)*3,0*0,150=209.250 [A] 
a*0,10=20.925 [B] včetně vyrovnávek</t>
  </si>
  <si>
    <t>horní podkladní vrstva rozšíření ŠD 0-32</t>
  </si>
  <si>
    <t>dle situace a VPŘ DIO 
(145+320)*2,85=1 325.250 [A]</t>
  </si>
  <si>
    <t>56930</t>
  </si>
  <si>
    <t>ZPEVNĚNÍ KRAJNIC ZE ŠTĚRKODRTI</t>
  </si>
  <si>
    <t>krajnice provizorrního rozšíření  ŠD 0-32</t>
  </si>
  <si>
    <t>- dodání kameniva předepsané kvality a zrnitosti 
- rozprostření a zhutnění vrstvy v předepsané tloušťce 
- zřízení vrstvy bez rozlišení šířky, pokládání vrstvy po etapách</t>
  </si>
  <si>
    <t>PI-C do 0,40 kg/m2</t>
  </si>
  <si>
    <t>pod ACL (145+320)*2,75=1 278.750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</si>
  <si>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</si>
  <si>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PS-C do 0,40kg/m2</t>
  </si>
  <si>
    <t>pod ACO (145+320)*2,60=1 209.000 [A]</t>
  </si>
  <si>
    <t>574A33</t>
  </si>
  <si>
    <t>ASFALTOVÝ BETON PRO OBRUSNÉ VRSTVY ACO 11 TL. 40MM</t>
  </si>
  <si>
    <t>ACO 11 50/70  obrusná vrstva provizorního rozšíření</t>
  </si>
  <si>
    <t>dle situace DIO 
(145+320)*2,60=1 209.000 [A]</t>
  </si>
  <si>
    <t>574C05</t>
  </si>
  <si>
    <t>ASFALTOVÝ BETON PRO LOŽNÍ VRSTVY ACL 16</t>
  </si>
  <si>
    <t>ACL 16  50/70 ložná (podkladní) vrstva provizorního rozšíření</t>
  </si>
  <si>
    <t>dle situace 
(145+320)*2,75*0,06=76.725 [A] 
a*0,10=7.673 [B]  vyrovnávky 
Celkem: A+B=84.398 [C]</t>
  </si>
  <si>
    <t>931316</t>
  </si>
  <si>
    <t>TĚSNĚNÍ DILATAČ SPAR ASF ZÁLIVKOU PRŮŘ DO 800MM2</t>
  </si>
  <si>
    <t>v napojení provizorní komunikace na stávající stav</t>
  </si>
  <si>
    <t>145+320=465.000 [A]</t>
  </si>
  <si>
    <t>SO 903</t>
  </si>
  <si>
    <t>Pomocné dopravní stavby a opatření</t>
  </si>
  <si>
    <t>pro zesílení a opravy objízdných tras 
1=1.000 [A]</t>
  </si>
  <si>
    <t>5774AE</t>
  </si>
  <si>
    <t>VRSTVY PRO OBNOVU A OPRAVY Z ASF BETONU ACO 11+, 11S</t>
  </si>
  <si>
    <t>souhrnná položka zesílní (opravy) komunikace včetně zaříznutí asf. krytu, odfrézování a očištění stáv. krytu, zřízení spojovacího postřiku, položení ACO nebo ACL vrstvy, vyrovnávky a zřízení asf, zálivky 
včetně lokálních sanací, vyrovnání a náhrady, obrub, přespárování dlažby, seříznutí a obnovy krajnic 
Bude čerpáno se souhlasem TDI, včetně obnovy VDZ 
PEVNÁ CENA 6.250.000,-</t>
  </si>
  <si>
    <t>předpokládaný rozsah  
III/12140 km 0,000 - 1,500 a 4,600 - 5,245   
okružní křižovatka Husova - Táborská - Kláštěrní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</si>
  <si>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 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 
-nezahrnuje očištění podkladu po veřejném provozu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</si>
</sst>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styles" Target="styles.xml" /><Relationship Id="rId19" Type="http://schemas.openxmlformats.org/officeDocument/2006/relationships/sharedStrings" Target="sharedStrings.xml" /><Relationship Id="rId2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SUM(C10:C25)</f>
      </c>
      <c s="1"/>
      <c s="1"/>
    </row>
    <row r="7" spans="1:5" ht="12.75" customHeight="1">
      <c r="A7" s="1"/>
      <c s="4" t="s">
        <v>4</v>
      </c>
      <c s="7">
        <f>SUM(E10:E25)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23</v>
      </c>
      <c s="20" t="s">
        <v>24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86</v>
      </c>
      <c s="20" t="s">
        <v>87</v>
      </c>
      <c s="21">
        <f>'SO 001'!I3</f>
      </c>
      <c s="21">
        <f>'SO 001'!O2</f>
      </c>
      <c s="21">
        <f>C11+D11</f>
      </c>
    </row>
    <row r="12" spans="1:5" ht="12.75" customHeight="1">
      <c r="A12" s="20" t="s">
        <v>125</v>
      </c>
      <c s="20" t="s">
        <v>126</v>
      </c>
      <c s="21">
        <f>'SO 101'!I3</f>
      </c>
      <c s="21">
        <f>'SO 101'!O2</f>
      </c>
      <c s="21">
        <f>C12+D12</f>
      </c>
    </row>
    <row r="13" spans="1:5" ht="12.75" customHeight="1">
      <c r="A13" s="20" t="s">
        <v>402</v>
      </c>
      <c s="20" t="s">
        <v>403</v>
      </c>
      <c s="21">
        <f>'SO 102'!I3</f>
      </c>
      <c s="21">
        <f>'SO 102'!O2</f>
      </c>
      <c s="21">
        <f>C13+D13</f>
      </c>
    </row>
    <row r="14" spans="1:5" ht="12.75" customHeight="1">
      <c r="A14" s="20" t="s">
        <v>516</v>
      </c>
      <c s="20" t="s">
        <v>517</v>
      </c>
      <c s="21">
        <f>'SO 102.1'!I3</f>
      </c>
      <c s="21">
        <f>'SO 102.1'!O2</f>
      </c>
      <c s="21">
        <f>C14+D14</f>
      </c>
    </row>
    <row r="15" spans="1:5" ht="12.75" customHeight="1">
      <c r="A15" s="20" t="s">
        <v>591</v>
      </c>
      <c s="20" t="s">
        <v>592</v>
      </c>
      <c s="21">
        <f>'SO 103'!I3</f>
      </c>
      <c s="21">
        <f>'SO 103'!O2</f>
      </c>
      <c s="21">
        <f>C15+D15</f>
      </c>
    </row>
    <row r="16" spans="1:5" ht="12.75" customHeight="1">
      <c r="A16" s="20" t="s">
        <v>642</v>
      </c>
      <c s="20" t="s">
        <v>643</v>
      </c>
      <c s="21">
        <f>'SO 107'!I3</f>
      </c>
      <c s="21">
        <f>'SO 107'!O2</f>
      </c>
      <c s="21">
        <f>C16+D16</f>
      </c>
    </row>
    <row r="17" spans="1:5" ht="12.75" customHeight="1">
      <c r="A17" s="20" t="s">
        <v>663</v>
      </c>
      <c s="20" t="s">
        <v>664</v>
      </c>
      <c s="21">
        <f>'SO 108'!I3</f>
      </c>
      <c s="21">
        <f>'SO 108'!O2</f>
      </c>
      <c s="21">
        <f>C17+D17</f>
      </c>
    </row>
    <row r="18" spans="1:5" ht="12.75" customHeight="1">
      <c r="A18" s="20" t="s">
        <v>716</v>
      </c>
      <c s="20" t="s">
        <v>717</v>
      </c>
      <c s="21">
        <f>'SO 131'!I3</f>
      </c>
      <c s="21">
        <f>'SO 131'!O2</f>
      </c>
      <c s="21">
        <f>C18+D18</f>
      </c>
    </row>
    <row r="19" spans="1:5" ht="12.75" customHeight="1">
      <c r="A19" s="20" t="s">
        <v>738</v>
      </c>
      <c s="20" t="s">
        <v>739</v>
      </c>
      <c s="21">
        <f>'SO 132'!I3</f>
      </c>
      <c s="21">
        <f>'SO 132'!O2</f>
      </c>
      <c s="21">
        <f>C19+D19</f>
      </c>
    </row>
    <row r="20" spans="1:5" ht="12.75" customHeight="1">
      <c r="A20" s="20" t="s">
        <v>779</v>
      </c>
      <c s="20" t="s">
        <v>780</v>
      </c>
      <c s="21">
        <f>'SO 133'!I3</f>
      </c>
      <c s="21">
        <f>'SO 133'!O2</f>
      </c>
      <c s="21">
        <f>C20+D20</f>
      </c>
    </row>
    <row r="21" spans="1:5" ht="12.75" customHeight="1">
      <c r="A21" s="20" t="s">
        <v>791</v>
      </c>
      <c s="20" t="s">
        <v>792</v>
      </c>
      <c s="21">
        <f>'SO 190'!I3</f>
      </c>
      <c s="21">
        <f>'SO 190'!O2</f>
      </c>
      <c s="21">
        <f>C21+D21</f>
      </c>
    </row>
    <row r="22" spans="1:5" ht="12.75" customHeight="1">
      <c r="A22" s="20" t="s">
        <v>831</v>
      </c>
      <c s="20" t="s">
        <v>832</v>
      </c>
      <c s="21">
        <f>'SO 191'!I3</f>
      </c>
      <c s="21">
        <f>'SO 191'!O2</f>
      </c>
      <c s="21">
        <f>C22+D22</f>
      </c>
    </row>
    <row r="23" spans="1:5" ht="12.75" customHeight="1">
      <c r="A23" s="20" t="s">
        <v>837</v>
      </c>
      <c s="20" t="s">
        <v>838</v>
      </c>
      <c s="21">
        <f>'SO 901'!I3</f>
      </c>
      <c s="21">
        <f>'SO 901'!O2</f>
      </c>
      <c s="21">
        <f>C23+D23</f>
      </c>
    </row>
    <row r="24" spans="1:5" ht="12.75" customHeight="1">
      <c r="A24" s="20" t="s">
        <v>868</v>
      </c>
      <c s="20" t="s">
        <v>869</v>
      </c>
      <c s="21">
        <f>'SO 902'!I3</f>
      </c>
      <c s="21">
        <f>'SO 902'!O2</f>
      </c>
      <c s="21">
        <f>C24+D24</f>
      </c>
    </row>
    <row r="25" spans="1:5" ht="12.75" customHeight="1">
      <c r="A25" s="20" t="s">
        <v>913</v>
      </c>
      <c s="20" t="s">
        <v>914</v>
      </c>
      <c s="21">
        <f>'SO 903'!I3</f>
      </c>
      <c s="21">
        <f>'SO 903'!O2</f>
      </c>
      <c s="21">
        <f>C25+D25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0+O8+O13+O30+O35+O64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716</v>
      </c>
      <c s="39">
        <f>0+I8+I13+I30+I35+I64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716</v>
      </c>
      <c s="6"/>
      <c s="18" t="s">
        <v>717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44</v>
      </c>
      <c s="29" t="s">
        <v>28</v>
      </c>
      <c s="29" t="s">
        <v>127</v>
      </c>
      <c s="25" t="s">
        <v>60</v>
      </c>
      <c s="30" t="s">
        <v>128</v>
      </c>
      <c s="31" t="s">
        <v>129</v>
      </c>
      <c s="32">
        <v>16.18</v>
      </c>
      <c s="33">
        <v>0</v>
      </c>
      <c s="34">
        <f>ROUND(ROUND(H9,2)*ROUND(G9,3),2)</f>
      </c>
      <c r="O9">
        <f>(I9*21)/100</f>
      </c>
      <c t="s">
        <v>22</v>
      </c>
    </row>
    <row r="10" spans="1:5" ht="12.75">
      <c r="A10" s="35" t="s">
        <v>49</v>
      </c>
      <c r="E10" s="36" t="s">
        <v>130</v>
      </c>
    </row>
    <row r="11" spans="1:5" ht="38.25">
      <c r="A11" s="37" t="s">
        <v>51</v>
      </c>
      <c r="E11" s="38" t="s">
        <v>718</v>
      </c>
    </row>
    <row r="12" spans="1:5" ht="25.5">
      <c r="A12" t="s">
        <v>53</v>
      </c>
      <c r="E12" s="36" t="s">
        <v>132</v>
      </c>
    </row>
    <row r="13" spans="1:18" ht="12.75" customHeight="1">
      <c r="A13" s="6" t="s">
        <v>42</v>
      </c>
      <c s="6"/>
      <c s="41" t="s">
        <v>28</v>
      </c>
      <c s="6"/>
      <c s="27" t="s">
        <v>95</v>
      </c>
      <c s="6"/>
      <c s="6"/>
      <c s="6"/>
      <c s="42">
        <f>0+Q13</f>
      </c>
      <c r="O13">
        <f>0+R13</f>
      </c>
      <c r="Q13">
        <f>0+I14+I18+I22+I26</f>
      </c>
      <c>
        <f>0+O14+O18+O22+O26</f>
      </c>
    </row>
    <row r="14" spans="1:16" ht="25.5">
      <c r="A14" s="25" t="s">
        <v>44</v>
      </c>
      <c s="29" t="s">
        <v>22</v>
      </c>
      <c s="29" t="s">
        <v>143</v>
      </c>
      <c s="25" t="s">
        <v>46</v>
      </c>
      <c s="30" t="s">
        <v>144</v>
      </c>
      <c s="31" t="s">
        <v>139</v>
      </c>
      <c s="32">
        <v>7.2</v>
      </c>
      <c s="33">
        <v>0</v>
      </c>
      <c s="34">
        <f>ROUND(ROUND(H14,2)*ROUND(G14,3),2)</f>
      </c>
      <c r="O14">
        <f>(I14*21)/100</f>
      </c>
      <c t="s">
        <v>22</v>
      </c>
    </row>
    <row r="15" spans="1:5" ht="25.5">
      <c r="A15" s="35" t="s">
        <v>49</v>
      </c>
      <c r="E15" s="36" t="s">
        <v>145</v>
      </c>
    </row>
    <row r="16" spans="1:5" ht="76.5">
      <c r="A16" s="37" t="s">
        <v>51</v>
      </c>
      <c r="E16" s="38" t="s">
        <v>719</v>
      </c>
    </row>
    <row r="17" spans="1:5" ht="63.75">
      <c r="A17" t="s">
        <v>53</v>
      </c>
      <c r="E17" s="36" t="s">
        <v>147</v>
      </c>
    </row>
    <row r="18" spans="1:16" ht="25.5">
      <c r="A18" s="25" t="s">
        <v>44</v>
      </c>
      <c s="29" t="s">
        <v>21</v>
      </c>
      <c s="29" t="s">
        <v>646</v>
      </c>
      <c s="25" t="s">
        <v>46</v>
      </c>
      <c s="30" t="s">
        <v>647</v>
      </c>
      <c s="31" t="s">
        <v>139</v>
      </c>
      <c s="32">
        <v>4.8</v>
      </c>
      <c s="33">
        <v>0</v>
      </c>
      <c s="34">
        <f>ROUND(ROUND(H18,2)*ROUND(G18,3),2)</f>
      </c>
      <c r="O18">
        <f>(I18*21)/100</f>
      </c>
      <c t="s">
        <v>22</v>
      </c>
    </row>
    <row r="19" spans="1:5" ht="38.25">
      <c r="A19" s="35" t="s">
        <v>49</v>
      </c>
      <c r="E19" s="36" t="s">
        <v>169</v>
      </c>
    </row>
    <row r="20" spans="1:5" ht="38.25">
      <c r="A20" s="37" t="s">
        <v>51</v>
      </c>
      <c r="E20" s="38" t="s">
        <v>720</v>
      </c>
    </row>
    <row r="21" spans="1:5" ht="63.75">
      <c r="A21" t="s">
        <v>53</v>
      </c>
      <c r="E21" s="36" t="s">
        <v>171</v>
      </c>
    </row>
    <row r="22" spans="1:16" ht="12.75">
      <c r="A22" s="25" t="s">
        <v>44</v>
      </c>
      <c s="29" t="s">
        <v>32</v>
      </c>
      <c s="29" t="s">
        <v>173</v>
      </c>
      <c s="25" t="s">
        <v>46</v>
      </c>
      <c s="30" t="s">
        <v>174</v>
      </c>
      <c s="31" t="s">
        <v>160</v>
      </c>
      <c s="32">
        <v>23</v>
      </c>
      <c s="33">
        <v>0</v>
      </c>
      <c s="34">
        <f>ROUND(ROUND(H22,2)*ROUND(G22,3),2)</f>
      </c>
      <c r="O22">
        <f>(I22*21)/100</f>
      </c>
      <c t="s">
        <v>22</v>
      </c>
    </row>
    <row r="23" spans="1:5" ht="25.5">
      <c r="A23" s="35" t="s">
        <v>49</v>
      </c>
      <c r="E23" s="36" t="s">
        <v>175</v>
      </c>
    </row>
    <row r="24" spans="1:5" ht="25.5">
      <c r="A24" s="37" t="s">
        <v>51</v>
      </c>
      <c r="E24" s="38" t="s">
        <v>721</v>
      </c>
    </row>
    <row r="25" spans="1:5" ht="25.5">
      <c r="A25" t="s">
        <v>53</v>
      </c>
      <c r="E25" s="36" t="s">
        <v>177</v>
      </c>
    </row>
    <row r="26" spans="1:16" ht="12.75">
      <c r="A26" s="25" t="s">
        <v>44</v>
      </c>
      <c s="29" t="s">
        <v>34</v>
      </c>
      <c s="29" t="s">
        <v>239</v>
      </c>
      <c s="25" t="s">
        <v>46</v>
      </c>
      <c s="30" t="s">
        <v>240</v>
      </c>
      <c s="31" t="s">
        <v>98</v>
      </c>
      <c s="32">
        <v>48</v>
      </c>
      <c s="33">
        <v>0</v>
      </c>
      <c s="34">
        <f>ROUND(ROUND(H26,2)*ROUND(G26,3),2)</f>
      </c>
      <c r="O26">
        <f>(I26*21)/100</f>
      </c>
      <c t="s">
        <v>22</v>
      </c>
    </row>
    <row r="27" spans="1:5" ht="12.75">
      <c r="A27" s="35" t="s">
        <v>49</v>
      </c>
      <c r="E27" s="36" t="s">
        <v>46</v>
      </c>
    </row>
    <row r="28" spans="1:5" ht="63.75">
      <c r="A28" s="37" t="s">
        <v>51</v>
      </c>
      <c r="E28" s="38" t="s">
        <v>722</v>
      </c>
    </row>
    <row r="29" spans="1:5" ht="38.25">
      <c r="A29" t="s">
        <v>53</v>
      </c>
      <c r="E29" s="36" t="s">
        <v>242</v>
      </c>
    </row>
    <row r="30" spans="1:18" ht="12.75" customHeight="1">
      <c r="A30" s="6" t="s">
        <v>42</v>
      </c>
      <c s="6"/>
      <c s="41" t="s">
        <v>22</v>
      </c>
      <c s="6"/>
      <c s="27" t="s">
        <v>249</v>
      </c>
      <c s="6"/>
      <c s="6"/>
      <c s="6"/>
      <c s="42">
        <f>0+Q30</f>
      </c>
      <c r="O30">
        <f>0+R30</f>
      </c>
      <c r="Q30">
        <f>0+I31</f>
      </c>
      <c>
        <f>0+O31</f>
      </c>
    </row>
    <row r="31" spans="1:16" ht="12.75">
      <c r="A31" s="25" t="s">
        <v>44</v>
      </c>
      <c s="29" t="s">
        <v>36</v>
      </c>
      <c s="29" t="s">
        <v>257</v>
      </c>
      <c s="25" t="s">
        <v>46</v>
      </c>
      <c s="30" t="s">
        <v>258</v>
      </c>
      <c s="31" t="s">
        <v>98</v>
      </c>
      <c s="32">
        <v>48</v>
      </c>
      <c s="33">
        <v>0</v>
      </c>
      <c s="34">
        <f>ROUND(ROUND(H31,2)*ROUND(G31,3),2)</f>
      </c>
      <c r="O31">
        <f>(I31*21)/100</f>
      </c>
      <c t="s">
        <v>22</v>
      </c>
    </row>
    <row r="32" spans="1:5" ht="38.25">
      <c r="A32" s="35" t="s">
        <v>49</v>
      </c>
      <c r="E32" s="36" t="s">
        <v>259</v>
      </c>
    </row>
    <row r="33" spans="1:5" ht="63.75">
      <c r="A33" s="37" t="s">
        <v>51</v>
      </c>
      <c r="E33" s="38" t="s">
        <v>722</v>
      </c>
    </row>
    <row r="34" spans="1:5" ht="51">
      <c r="A34" t="s">
        <v>53</v>
      </c>
      <c r="E34" s="36" t="s">
        <v>261</v>
      </c>
    </row>
    <row r="35" spans="1:18" ht="12.75" customHeight="1">
      <c r="A35" s="6" t="s">
        <v>42</v>
      </c>
      <c s="6"/>
      <c s="41" t="s">
        <v>34</v>
      </c>
      <c s="6"/>
      <c s="27" t="s">
        <v>280</v>
      </c>
      <c s="6"/>
      <c s="6"/>
      <c s="6"/>
      <c s="42">
        <f>0+Q35</f>
      </c>
      <c r="O35">
        <f>0+R35</f>
      </c>
      <c r="Q35">
        <f>0+I36+I40+I44+I48+I52+I56+I60</f>
      </c>
      <c>
        <f>0+O36+O40+O44+O48+O52+O56+O60</f>
      </c>
    </row>
    <row r="36" spans="1:16" ht="12.75">
      <c r="A36" s="25" t="s">
        <v>44</v>
      </c>
      <c s="29" t="s">
        <v>73</v>
      </c>
      <c s="29" t="s">
        <v>288</v>
      </c>
      <c s="25" t="s">
        <v>46</v>
      </c>
      <c s="30" t="s">
        <v>289</v>
      </c>
      <c s="31" t="s">
        <v>98</v>
      </c>
      <c s="32">
        <v>48</v>
      </c>
      <c s="33">
        <v>0</v>
      </c>
      <c s="34">
        <f>ROUND(ROUND(H36,2)*ROUND(G36,3),2)</f>
      </c>
      <c r="O36">
        <f>(I36*21)/100</f>
      </c>
      <c t="s">
        <v>22</v>
      </c>
    </row>
    <row r="37" spans="1:5" ht="12.75">
      <c r="A37" s="35" t="s">
        <v>49</v>
      </c>
      <c r="E37" s="36" t="s">
        <v>290</v>
      </c>
    </row>
    <row r="38" spans="1:5" ht="63.75">
      <c r="A38" s="37" t="s">
        <v>51</v>
      </c>
      <c r="E38" s="38" t="s">
        <v>722</v>
      </c>
    </row>
    <row r="39" spans="1:5" ht="51">
      <c r="A39" t="s">
        <v>53</v>
      </c>
      <c r="E39" s="36" t="s">
        <v>286</v>
      </c>
    </row>
    <row r="40" spans="1:16" ht="12.75">
      <c r="A40" s="25" t="s">
        <v>44</v>
      </c>
      <c s="29" t="s">
        <v>79</v>
      </c>
      <c s="29" t="s">
        <v>293</v>
      </c>
      <c s="25" t="s">
        <v>46</v>
      </c>
      <c s="30" t="s">
        <v>294</v>
      </c>
      <c s="31" t="s">
        <v>98</v>
      </c>
      <c s="32">
        <v>18</v>
      </c>
      <c s="33">
        <v>0</v>
      </c>
      <c s="34">
        <f>ROUND(ROUND(H40,2)*ROUND(G40,3),2)</f>
      </c>
      <c r="O40">
        <f>(I40*21)/100</f>
      </c>
      <c t="s">
        <v>22</v>
      </c>
    </row>
    <row r="41" spans="1:5" ht="12.75">
      <c r="A41" s="35" t="s">
        <v>49</v>
      </c>
      <c r="E41" s="36" t="s">
        <v>295</v>
      </c>
    </row>
    <row r="42" spans="1:5" ht="25.5">
      <c r="A42" s="37" t="s">
        <v>51</v>
      </c>
      <c r="E42" s="38" t="s">
        <v>723</v>
      </c>
    </row>
    <row r="43" spans="1:5" ht="102">
      <c r="A43" t="s">
        <v>53</v>
      </c>
      <c r="E43" s="36" t="s">
        <v>296</v>
      </c>
    </row>
    <row r="44" spans="1:16" ht="12.75">
      <c r="A44" s="25" t="s">
        <v>44</v>
      </c>
      <c s="29" t="s">
        <v>39</v>
      </c>
      <c s="29" t="s">
        <v>304</v>
      </c>
      <c s="25" t="s">
        <v>46</v>
      </c>
      <c s="30" t="s">
        <v>305</v>
      </c>
      <c s="31" t="s">
        <v>98</v>
      </c>
      <c s="32">
        <v>97.44</v>
      </c>
      <c s="33">
        <v>0</v>
      </c>
      <c s="34">
        <f>ROUND(ROUND(H44,2)*ROUND(G44,3),2)</f>
      </c>
      <c r="O44">
        <f>(I44*21)/100</f>
      </c>
      <c t="s">
        <v>22</v>
      </c>
    </row>
    <row r="45" spans="1:5" ht="12.75">
      <c r="A45" s="35" t="s">
        <v>49</v>
      </c>
      <c r="E45" s="36" t="s">
        <v>306</v>
      </c>
    </row>
    <row r="46" spans="1:5" ht="25.5">
      <c r="A46" s="37" t="s">
        <v>51</v>
      </c>
      <c r="E46" s="38" t="s">
        <v>724</v>
      </c>
    </row>
    <row r="47" spans="1:5" ht="51">
      <c r="A47" t="s">
        <v>53</v>
      </c>
      <c r="E47" s="36" t="s">
        <v>302</v>
      </c>
    </row>
    <row r="48" spans="1:16" ht="12.75">
      <c r="A48" s="25" t="s">
        <v>44</v>
      </c>
      <c s="29" t="s">
        <v>41</v>
      </c>
      <c s="29" t="s">
        <v>315</v>
      </c>
      <c s="25" t="s">
        <v>46</v>
      </c>
      <c s="30" t="s">
        <v>316</v>
      </c>
      <c s="31" t="s">
        <v>98</v>
      </c>
      <c s="32">
        <v>48</v>
      </c>
      <c s="33">
        <v>0</v>
      </c>
      <c s="34">
        <f>ROUND(ROUND(H48,2)*ROUND(G48,3),2)</f>
      </c>
      <c r="O48">
        <f>(I48*21)/100</f>
      </c>
      <c t="s">
        <v>22</v>
      </c>
    </row>
    <row r="49" spans="1:5" ht="12.75">
      <c r="A49" s="35" t="s">
        <v>49</v>
      </c>
      <c r="E49" s="36" t="s">
        <v>317</v>
      </c>
    </row>
    <row r="50" spans="1:5" ht="25.5">
      <c r="A50" s="37" t="s">
        <v>51</v>
      </c>
      <c r="E50" s="38" t="s">
        <v>725</v>
      </c>
    </row>
    <row r="51" spans="1:5" ht="140.25">
      <c r="A51" t="s">
        <v>53</v>
      </c>
      <c r="E51" s="36" t="s">
        <v>319</v>
      </c>
    </row>
    <row r="52" spans="1:16" ht="12.75">
      <c r="A52" s="25" t="s">
        <v>44</v>
      </c>
      <c s="29" t="s">
        <v>172</v>
      </c>
      <c s="29" t="s">
        <v>321</v>
      </c>
      <c s="25" t="s">
        <v>46</v>
      </c>
      <c s="30" t="s">
        <v>322</v>
      </c>
      <c s="31" t="s">
        <v>98</v>
      </c>
      <c s="32">
        <v>49.44</v>
      </c>
      <c s="33">
        <v>0</v>
      </c>
      <c s="34">
        <f>ROUND(ROUND(H52,2)*ROUND(G52,3),2)</f>
      </c>
      <c r="O52">
        <f>(I52*21)/100</f>
      </c>
      <c t="s">
        <v>22</v>
      </c>
    </row>
    <row r="53" spans="1:5" ht="12.75">
      <c r="A53" s="35" t="s">
        <v>49</v>
      </c>
      <c r="E53" s="36" t="s">
        <v>323</v>
      </c>
    </row>
    <row r="54" spans="1:5" ht="25.5">
      <c r="A54" s="37" t="s">
        <v>51</v>
      </c>
      <c r="E54" s="38" t="s">
        <v>726</v>
      </c>
    </row>
    <row r="55" spans="1:5" ht="140.25">
      <c r="A55" t="s">
        <v>53</v>
      </c>
      <c r="E55" s="36" t="s">
        <v>319</v>
      </c>
    </row>
    <row r="56" spans="1:16" ht="12.75">
      <c r="A56" s="25" t="s">
        <v>44</v>
      </c>
      <c s="29" t="s">
        <v>178</v>
      </c>
      <c s="29" t="s">
        <v>727</v>
      </c>
      <c s="25" t="s">
        <v>46</v>
      </c>
      <c s="30" t="s">
        <v>728</v>
      </c>
      <c s="31" t="s">
        <v>98</v>
      </c>
      <c s="32">
        <v>10</v>
      </c>
      <c s="33">
        <v>0</v>
      </c>
      <c s="34">
        <f>ROUND(ROUND(H56,2)*ROUND(G56,3),2)</f>
      </c>
      <c r="O56">
        <f>(I56*21)/100</f>
      </c>
      <c t="s">
        <v>22</v>
      </c>
    </row>
    <row r="57" spans="1:5" ht="25.5">
      <c r="A57" s="35" t="s">
        <v>49</v>
      </c>
      <c r="E57" s="36" t="s">
        <v>729</v>
      </c>
    </row>
    <row r="58" spans="1:5" ht="12.75">
      <c r="A58" s="37" t="s">
        <v>51</v>
      </c>
      <c r="E58" s="38" t="s">
        <v>730</v>
      </c>
    </row>
    <row r="59" spans="1:5" ht="153">
      <c r="A59" t="s">
        <v>53</v>
      </c>
      <c r="E59" s="36" t="s">
        <v>731</v>
      </c>
    </row>
    <row r="60" spans="1:16" ht="12.75">
      <c r="A60" s="25" t="s">
        <v>44</v>
      </c>
      <c s="29" t="s">
        <v>184</v>
      </c>
      <c s="29" t="s">
        <v>732</v>
      </c>
      <c s="25" t="s">
        <v>46</v>
      </c>
      <c s="30" t="s">
        <v>733</v>
      </c>
      <c s="31" t="s">
        <v>98</v>
      </c>
      <c s="32">
        <v>20</v>
      </c>
      <c s="33">
        <v>0</v>
      </c>
      <c s="34">
        <f>ROUND(ROUND(H60,2)*ROUND(G60,3),2)</f>
      </c>
      <c r="O60">
        <f>(I60*21)/100</f>
      </c>
      <c t="s">
        <v>22</v>
      </c>
    </row>
    <row r="61" spans="1:5" ht="25.5">
      <c r="A61" s="35" t="s">
        <v>49</v>
      </c>
      <c r="E61" s="36" t="s">
        <v>734</v>
      </c>
    </row>
    <row r="62" spans="1:5" ht="25.5">
      <c r="A62" s="37" t="s">
        <v>51</v>
      </c>
      <c r="E62" s="38" t="s">
        <v>735</v>
      </c>
    </row>
    <row r="63" spans="1:5" ht="89.25">
      <c r="A63" t="s">
        <v>53</v>
      </c>
      <c r="E63" s="36" t="s">
        <v>736</v>
      </c>
    </row>
    <row r="64" spans="1:18" ht="12.75" customHeight="1">
      <c r="A64" s="6" t="s">
        <v>42</v>
      </c>
      <c s="6"/>
      <c s="41" t="s">
        <v>39</v>
      </c>
      <c s="6"/>
      <c s="27" t="s">
        <v>112</v>
      </c>
      <c s="6"/>
      <c s="6"/>
      <c s="6"/>
      <c s="42">
        <f>0+Q64</f>
      </c>
      <c r="O64">
        <f>0+R64</f>
      </c>
      <c r="Q64">
        <f>0+I65+I69+I73</f>
      </c>
      <c>
        <f>0+O65+O69+O73</f>
      </c>
    </row>
    <row r="65" spans="1:16" ht="12.75">
      <c r="A65" s="25" t="s">
        <v>44</v>
      </c>
      <c s="29" t="s">
        <v>190</v>
      </c>
      <c s="29" t="s">
        <v>374</v>
      </c>
      <c s="25" t="s">
        <v>46</v>
      </c>
      <c s="30" t="s">
        <v>375</v>
      </c>
      <c s="31" t="s">
        <v>160</v>
      </c>
      <c s="32">
        <v>23</v>
      </c>
      <c s="33">
        <v>0</v>
      </c>
      <c s="34">
        <f>ROUND(ROUND(H65,2)*ROUND(G65,3),2)</f>
      </c>
      <c r="O65">
        <f>(I65*21)/100</f>
      </c>
      <c t="s">
        <v>22</v>
      </c>
    </row>
    <row r="66" spans="1:5" ht="12.75">
      <c r="A66" s="35" t="s">
        <v>49</v>
      </c>
      <c r="E66" s="36" t="s">
        <v>376</v>
      </c>
    </row>
    <row r="67" spans="1:5" ht="25.5">
      <c r="A67" s="37" t="s">
        <v>51</v>
      </c>
      <c r="E67" s="38" t="s">
        <v>721</v>
      </c>
    </row>
    <row r="68" spans="1:5" ht="25.5">
      <c r="A68" t="s">
        <v>53</v>
      </c>
      <c r="E68" s="36" t="s">
        <v>378</v>
      </c>
    </row>
    <row r="69" spans="1:16" ht="12.75">
      <c r="A69" s="25" t="s">
        <v>44</v>
      </c>
      <c s="29" t="s">
        <v>193</v>
      </c>
      <c s="29" t="s">
        <v>380</v>
      </c>
      <c s="25" t="s">
        <v>46</v>
      </c>
      <c s="30" t="s">
        <v>381</v>
      </c>
      <c s="31" t="s">
        <v>160</v>
      </c>
      <c s="32">
        <v>23</v>
      </c>
      <c s="33">
        <v>0</v>
      </c>
      <c s="34">
        <f>ROUND(ROUND(H69,2)*ROUND(G69,3),2)</f>
      </c>
      <c r="O69">
        <f>(I69*21)/100</f>
      </c>
      <c t="s">
        <v>22</v>
      </c>
    </row>
    <row r="70" spans="1:5" ht="25.5">
      <c r="A70" s="35" t="s">
        <v>49</v>
      </c>
      <c r="E70" s="36" t="s">
        <v>486</v>
      </c>
    </row>
    <row r="71" spans="1:5" ht="25.5">
      <c r="A71" s="37" t="s">
        <v>51</v>
      </c>
      <c r="E71" s="38" t="s">
        <v>721</v>
      </c>
    </row>
    <row r="72" spans="1:5" ht="38.25">
      <c r="A72" t="s">
        <v>53</v>
      </c>
      <c r="E72" s="36" t="s">
        <v>383</v>
      </c>
    </row>
    <row r="73" spans="1:16" ht="12.75">
      <c r="A73" s="25" t="s">
        <v>44</v>
      </c>
      <c s="29" t="s">
        <v>199</v>
      </c>
      <c s="29" t="s">
        <v>397</v>
      </c>
      <c s="25" t="s">
        <v>46</v>
      </c>
      <c s="30" t="s">
        <v>398</v>
      </c>
      <c s="31" t="s">
        <v>139</v>
      </c>
      <c s="32">
        <v>1</v>
      </c>
      <c s="33">
        <v>0</v>
      </c>
      <c s="34">
        <f>ROUND(ROUND(H73,2)*ROUND(G73,3),2)</f>
      </c>
      <c r="O73">
        <f>(I73*21)/100</f>
      </c>
      <c t="s">
        <v>22</v>
      </c>
    </row>
    <row r="74" spans="1:5" ht="12.75">
      <c r="A74" s="35" t="s">
        <v>49</v>
      </c>
      <c r="E74" s="36" t="s">
        <v>399</v>
      </c>
    </row>
    <row r="75" spans="1:5" ht="25.5">
      <c r="A75" s="37" t="s">
        <v>51</v>
      </c>
      <c r="E75" s="38" t="s">
        <v>737</v>
      </c>
    </row>
    <row r="76" spans="1:5" ht="102">
      <c r="A76" t="s">
        <v>53</v>
      </c>
      <c r="E76" s="36" t="s">
        <v>401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0+O8+O17+O42+O47+O96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738</v>
      </c>
      <c s="39">
        <f>0+I8+I17+I42+I47+I96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738</v>
      </c>
      <c s="6"/>
      <c s="18" t="s">
        <v>739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44</v>
      </c>
      <c s="29" t="s">
        <v>28</v>
      </c>
      <c s="29" t="s">
        <v>127</v>
      </c>
      <c s="25" t="s">
        <v>60</v>
      </c>
      <c s="30" t="s">
        <v>128</v>
      </c>
      <c s="31" t="s">
        <v>129</v>
      </c>
      <c s="32">
        <v>280.66</v>
      </c>
      <c s="33">
        <v>0</v>
      </c>
      <c s="34">
        <f>ROUND(ROUND(H9,2)*ROUND(G9,3),2)</f>
      </c>
      <c r="O9">
        <f>(I9*21)/100</f>
      </c>
      <c t="s">
        <v>22</v>
      </c>
    </row>
    <row r="10" spans="1:5" ht="12.75">
      <c r="A10" s="35" t="s">
        <v>49</v>
      </c>
      <c r="E10" s="36" t="s">
        <v>130</v>
      </c>
    </row>
    <row r="11" spans="1:5" ht="51">
      <c r="A11" s="37" t="s">
        <v>51</v>
      </c>
      <c r="E11" s="38" t="s">
        <v>740</v>
      </c>
    </row>
    <row r="12" spans="1:5" ht="25.5">
      <c r="A12" t="s">
        <v>53</v>
      </c>
      <c r="E12" s="36" t="s">
        <v>132</v>
      </c>
    </row>
    <row r="13" spans="1:16" ht="12.75">
      <c r="A13" s="25" t="s">
        <v>44</v>
      </c>
      <c s="29" t="s">
        <v>22</v>
      </c>
      <c s="29" t="s">
        <v>127</v>
      </c>
      <c s="25" t="s">
        <v>64</v>
      </c>
      <c s="30" t="s">
        <v>128</v>
      </c>
      <c s="31" t="s">
        <v>129</v>
      </c>
      <c s="32">
        <v>133.1</v>
      </c>
      <c s="33">
        <v>0</v>
      </c>
      <c s="34">
        <f>ROUND(ROUND(H13,2)*ROUND(G13,3),2)</f>
      </c>
      <c r="O13">
        <f>(I13*21)/100</f>
      </c>
      <c t="s">
        <v>22</v>
      </c>
    </row>
    <row r="14" spans="1:5" ht="25.5">
      <c r="A14" s="35" t="s">
        <v>49</v>
      </c>
      <c r="E14" s="36" t="s">
        <v>741</v>
      </c>
    </row>
    <row r="15" spans="1:5" ht="12.75">
      <c r="A15" s="37" t="s">
        <v>51</v>
      </c>
      <c r="E15" s="38" t="s">
        <v>742</v>
      </c>
    </row>
    <row r="16" spans="1:5" ht="25.5">
      <c r="A16" t="s">
        <v>53</v>
      </c>
      <c r="E16" s="36" t="s">
        <v>132</v>
      </c>
    </row>
    <row r="17" spans="1:18" ht="12.75" customHeight="1">
      <c r="A17" s="6" t="s">
        <v>42</v>
      </c>
      <c s="6"/>
      <c s="41" t="s">
        <v>28</v>
      </c>
      <c s="6"/>
      <c s="27" t="s">
        <v>95</v>
      </c>
      <c s="6"/>
      <c s="6"/>
      <c s="6"/>
      <c s="42">
        <f>0+Q17</f>
      </c>
      <c r="O17">
        <f>0+R17</f>
      </c>
      <c r="Q17">
        <f>0+I18+I22+I26+I30+I34+I38</f>
      </c>
      <c>
        <f>0+O18+O22+O26+O30+O34+O38</f>
      </c>
    </row>
    <row r="18" spans="1:16" ht="12.75">
      <c r="A18" s="25" t="s">
        <v>44</v>
      </c>
      <c s="29" t="s">
        <v>21</v>
      </c>
      <c s="29" t="s">
        <v>743</v>
      </c>
      <c s="25" t="s">
        <v>46</v>
      </c>
      <c s="30" t="s">
        <v>744</v>
      </c>
      <c s="31" t="s">
        <v>139</v>
      </c>
      <c s="32">
        <v>60.5</v>
      </c>
      <c s="33">
        <v>0</v>
      </c>
      <c s="34">
        <f>ROUND(ROUND(H18,2)*ROUND(G18,3),2)</f>
      </c>
      <c r="O18">
        <f>(I18*21)/100</f>
      </c>
      <c t="s">
        <v>22</v>
      </c>
    </row>
    <row r="19" spans="1:5" ht="12.75">
      <c r="A19" s="35" t="s">
        <v>49</v>
      </c>
      <c r="E19" s="36" t="s">
        <v>745</v>
      </c>
    </row>
    <row r="20" spans="1:5" ht="89.25">
      <c r="A20" s="37" t="s">
        <v>51</v>
      </c>
      <c r="E20" s="38" t="s">
        <v>746</v>
      </c>
    </row>
    <row r="21" spans="1:5" ht="63.75">
      <c r="A21" t="s">
        <v>53</v>
      </c>
      <c r="E21" s="36" t="s">
        <v>171</v>
      </c>
    </row>
    <row r="22" spans="1:16" ht="25.5">
      <c r="A22" s="25" t="s">
        <v>44</v>
      </c>
      <c s="29" t="s">
        <v>32</v>
      </c>
      <c s="29" t="s">
        <v>143</v>
      </c>
      <c s="25" t="s">
        <v>46</v>
      </c>
      <c s="30" t="s">
        <v>144</v>
      </c>
      <c s="31" t="s">
        <v>139</v>
      </c>
      <c s="32">
        <v>136.425</v>
      </c>
      <c s="33">
        <v>0</v>
      </c>
      <c s="34">
        <f>ROUND(ROUND(H22,2)*ROUND(G22,3),2)</f>
      </c>
      <c r="O22">
        <f>(I22*21)/100</f>
      </c>
      <c t="s">
        <v>22</v>
      </c>
    </row>
    <row r="23" spans="1:5" ht="25.5">
      <c r="A23" s="35" t="s">
        <v>49</v>
      </c>
      <c r="E23" s="36" t="s">
        <v>145</v>
      </c>
    </row>
    <row r="24" spans="1:5" ht="127.5">
      <c r="A24" s="37" t="s">
        <v>51</v>
      </c>
      <c r="E24" s="38" t="s">
        <v>747</v>
      </c>
    </row>
    <row r="25" spans="1:5" ht="63.75">
      <c r="A25" t="s">
        <v>53</v>
      </c>
      <c r="E25" s="36" t="s">
        <v>147</v>
      </c>
    </row>
    <row r="26" spans="1:16" ht="12.75">
      <c r="A26" s="25" t="s">
        <v>44</v>
      </c>
      <c s="29" t="s">
        <v>34</v>
      </c>
      <c s="29" t="s">
        <v>148</v>
      </c>
      <c s="25" t="s">
        <v>46</v>
      </c>
      <c s="30" t="s">
        <v>149</v>
      </c>
      <c s="31" t="s">
        <v>139</v>
      </c>
      <c s="32">
        <v>7.5</v>
      </c>
      <c s="33">
        <v>0</v>
      </c>
      <c s="34">
        <f>ROUND(ROUND(H26,2)*ROUND(G26,3),2)</f>
      </c>
      <c r="O26">
        <f>(I26*21)/100</f>
      </c>
      <c t="s">
        <v>22</v>
      </c>
    </row>
    <row r="27" spans="1:5" ht="12.75">
      <c r="A27" s="35" t="s">
        <v>49</v>
      </c>
      <c r="E27" s="36" t="s">
        <v>150</v>
      </c>
    </row>
    <row r="28" spans="1:5" ht="25.5">
      <c r="A28" s="37" t="s">
        <v>51</v>
      </c>
      <c r="E28" s="38" t="s">
        <v>748</v>
      </c>
    </row>
    <row r="29" spans="1:5" ht="63.75">
      <c r="A29" t="s">
        <v>53</v>
      </c>
      <c r="E29" s="36" t="s">
        <v>147</v>
      </c>
    </row>
    <row r="30" spans="1:16" ht="25.5">
      <c r="A30" s="25" t="s">
        <v>44</v>
      </c>
      <c s="29" t="s">
        <v>36</v>
      </c>
      <c s="29" t="s">
        <v>646</v>
      </c>
      <c s="25" t="s">
        <v>46</v>
      </c>
      <c s="30" t="s">
        <v>647</v>
      </c>
      <c s="31" t="s">
        <v>139</v>
      </c>
      <c s="32">
        <v>55.5</v>
      </c>
      <c s="33">
        <v>0</v>
      </c>
      <c s="34">
        <f>ROUND(ROUND(H30,2)*ROUND(G30,3),2)</f>
      </c>
      <c r="O30">
        <f>(I30*21)/100</f>
      </c>
      <c t="s">
        <v>22</v>
      </c>
    </row>
    <row r="31" spans="1:5" ht="38.25">
      <c r="A31" s="35" t="s">
        <v>49</v>
      </c>
      <c r="E31" s="36" t="s">
        <v>169</v>
      </c>
    </row>
    <row r="32" spans="1:5" ht="51">
      <c r="A32" s="37" t="s">
        <v>51</v>
      </c>
      <c r="E32" s="38" t="s">
        <v>749</v>
      </c>
    </row>
    <row r="33" spans="1:5" ht="63.75">
      <c r="A33" t="s">
        <v>53</v>
      </c>
      <c r="E33" s="36" t="s">
        <v>171</v>
      </c>
    </row>
    <row r="34" spans="1:16" ht="12.75">
      <c r="A34" s="25" t="s">
        <v>44</v>
      </c>
      <c s="29" t="s">
        <v>73</v>
      </c>
      <c s="29" t="s">
        <v>173</v>
      </c>
      <c s="25" t="s">
        <v>46</v>
      </c>
      <c s="30" t="s">
        <v>174</v>
      </c>
      <c s="31" t="s">
        <v>160</v>
      </c>
      <c s="32">
        <v>377</v>
      </c>
      <c s="33">
        <v>0</v>
      </c>
      <c s="34">
        <f>ROUND(ROUND(H34,2)*ROUND(G34,3),2)</f>
      </c>
      <c r="O34">
        <f>(I34*21)/100</f>
      </c>
      <c t="s">
        <v>22</v>
      </c>
    </row>
    <row r="35" spans="1:5" ht="25.5">
      <c r="A35" s="35" t="s">
        <v>49</v>
      </c>
      <c r="E35" s="36" t="s">
        <v>175</v>
      </c>
    </row>
    <row r="36" spans="1:5" ht="63.75">
      <c r="A36" s="37" t="s">
        <v>51</v>
      </c>
      <c r="E36" s="38" t="s">
        <v>750</v>
      </c>
    </row>
    <row r="37" spans="1:5" ht="25.5">
      <c r="A37" t="s">
        <v>53</v>
      </c>
      <c r="E37" s="36" t="s">
        <v>177</v>
      </c>
    </row>
    <row r="38" spans="1:16" ht="12.75">
      <c r="A38" s="25" t="s">
        <v>44</v>
      </c>
      <c s="29" t="s">
        <v>79</v>
      </c>
      <c s="29" t="s">
        <v>239</v>
      </c>
      <c s="25" t="s">
        <v>46</v>
      </c>
      <c s="30" t="s">
        <v>240</v>
      </c>
      <c s="31" t="s">
        <v>98</v>
      </c>
      <c s="32">
        <v>909.5</v>
      </c>
      <c s="33">
        <v>0</v>
      </c>
      <c s="34">
        <f>ROUND(ROUND(H38,2)*ROUND(G38,3),2)</f>
      </c>
      <c r="O38">
        <f>(I38*21)/100</f>
      </c>
      <c t="s">
        <v>22</v>
      </c>
    </row>
    <row r="39" spans="1:5" ht="12.75">
      <c r="A39" s="35" t="s">
        <v>49</v>
      </c>
      <c r="E39" s="36" t="s">
        <v>46</v>
      </c>
    </row>
    <row r="40" spans="1:5" ht="114.75">
      <c r="A40" s="37" t="s">
        <v>51</v>
      </c>
      <c r="E40" s="38" t="s">
        <v>751</v>
      </c>
    </row>
    <row r="41" spans="1:5" ht="38.25">
      <c r="A41" t="s">
        <v>53</v>
      </c>
      <c r="E41" s="36" t="s">
        <v>242</v>
      </c>
    </row>
    <row r="42" spans="1:18" ht="12.75" customHeight="1">
      <c r="A42" s="6" t="s">
        <v>42</v>
      </c>
      <c s="6"/>
      <c s="41" t="s">
        <v>22</v>
      </c>
      <c s="6"/>
      <c s="27" t="s">
        <v>249</v>
      </c>
      <c s="6"/>
      <c s="6"/>
      <c s="6"/>
      <c s="42">
        <f>0+Q42</f>
      </c>
      <c r="O42">
        <f>0+R42</f>
      </c>
      <c r="Q42">
        <f>0+I43</f>
      </c>
      <c>
        <f>0+O43</f>
      </c>
    </row>
    <row r="43" spans="1:16" ht="12.75">
      <c r="A43" s="25" t="s">
        <v>44</v>
      </c>
      <c s="29" t="s">
        <v>39</v>
      </c>
      <c s="29" t="s">
        <v>257</v>
      </c>
      <c s="25" t="s">
        <v>46</v>
      </c>
      <c s="30" t="s">
        <v>258</v>
      </c>
      <c s="31" t="s">
        <v>98</v>
      </c>
      <c s="32">
        <v>909.5</v>
      </c>
      <c s="33">
        <v>0</v>
      </c>
      <c s="34">
        <f>ROUND(ROUND(H43,2)*ROUND(G43,3),2)</f>
      </c>
      <c r="O43">
        <f>(I43*21)/100</f>
      </c>
      <c t="s">
        <v>22</v>
      </c>
    </row>
    <row r="44" spans="1:5" ht="38.25">
      <c r="A44" s="35" t="s">
        <v>49</v>
      </c>
      <c r="E44" s="36" t="s">
        <v>259</v>
      </c>
    </row>
    <row r="45" spans="1:5" ht="114.75">
      <c r="A45" s="37" t="s">
        <v>51</v>
      </c>
      <c r="E45" s="38" t="s">
        <v>751</v>
      </c>
    </row>
    <row r="46" spans="1:5" ht="51">
      <c r="A46" t="s">
        <v>53</v>
      </c>
      <c r="E46" s="36" t="s">
        <v>261</v>
      </c>
    </row>
    <row r="47" spans="1:18" ht="12.75" customHeight="1">
      <c r="A47" s="6" t="s">
        <v>42</v>
      </c>
      <c s="6"/>
      <c s="41" t="s">
        <v>34</v>
      </c>
      <c s="6"/>
      <c s="27" t="s">
        <v>280</v>
      </c>
      <c s="6"/>
      <c s="6"/>
      <c s="6"/>
      <c s="42">
        <f>0+Q47</f>
      </c>
      <c r="O47">
        <f>0+R47</f>
      </c>
      <c r="Q47">
        <f>0+I48+I52+I56+I60+I64+I68+I72+I76+I80+I84+I88+I92</f>
      </c>
      <c>
        <f>0+O48+O52+O56+O60+O64+O68+O72+O76+O80+O84+O88+O92</f>
      </c>
    </row>
    <row r="48" spans="1:16" ht="12.75">
      <c r="A48" s="25" t="s">
        <v>44</v>
      </c>
      <c s="29" t="s">
        <v>41</v>
      </c>
      <c s="29" t="s">
        <v>282</v>
      </c>
      <c s="25" t="s">
        <v>46</v>
      </c>
      <c s="30" t="s">
        <v>283</v>
      </c>
      <c s="31" t="s">
        <v>139</v>
      </c>
      <c s="32">
        <v>45.24</v>
      </c>
      <c s="33">
        <v>0</v>
      </c>
      <c s="34">
        <f>ROUND(ROUND(H48,2)*ROUND(G48,3),2)</f>
      </c>
      <c r="O48">
        <f>(I48*21)/100</f>
      </c>
      <c t="s">
        <v>22</v>
      </c>
    </row>
    <row r="49" spans="1:5" ht="12.75">
      <c r="A49" s="35" t="s">
        <v>49</v>
      </c>
      <c r="E49" s="36" t="s">
        <v>752</v>
      </c>
    </row>
    <row r="50" spans="1:5" ht="38.25">
      <c r="A50" s="37" t="s">
        <v>51</v>
      </c>
      <c r="E50" s="38" t="s">
        <v>753</v>
      </c>
    </row>
    <row r="51" spans="1:5" ht="51">
      <c r="A51" t="s">
        <v>53</v>
      </c>
      <c r="E51" s="36" t="s">
        <v>754</v>
      </c>
    </row>
    <row r="52" spans="1:16" ht="12.75">
      <c r="A52" s="25" t="s">
        <v>44</v>
      </c>
      <c s="29" t="s">
        <v>172</v>
      </c>
      <c s="29" t="s">
        <v>288</v>
      </c>
      <c s="25" t="s">
        <v>46</v>
      </c>
      <c s="30" t="s">
        <v>289</v>
      </c>
      <c s="31" t="s">
        <v>98</v>
      </c>
      <c s="32">
        <v>909.5</v>
      </c>
      <c s="33">
        <v>0</v>
      </c>
      <c s="34">
        <f>ROUND(ROUND(H52,2)*ROUND(G52,3),2)</f>
      </c>
      <c r="O52">
        <f>(I52*21)/100</f>
      </c>
      <c t="s">
        <v>22</v>
      </c>
    </row>
    <row r="53" spans="1:5" ht="12.75">
      <c r="A53" s="35" t="s">
        <v>49</v>
      </c>
      <c r="E53" s="36" t="s">
        <v>290</v>
      </c>
    </row>
    <row r="54" spans="1:5" ht="114.75">
      <c r="A54" s="37" t="s">
        <v>51</v>
      </c>
      <c r="E54" s="38" t="s">
        <v>751</v>
      </c>
    </row>
    <row r="55" spans="1:5" ht="51">
      <c r="A55" t="s">
        <v>53</v>
      </c>
      <c r="E55" s="36" t="s">
        <v>286</v>
      </c>
    </row>
    <row r="56" spans="1:16" ht="12.75">
      <c r="A56" s="25" t="s">
        <v>44</v>
      </c>
      <c s="29" t="s">
        <v>178</v>
      </c>
      <c s="29" t="s">
        <v>293</v>
      </c>
      <c s="25" t="s">
        <v>46</v>
      </c>
      <c s="30" t="s">
        <v>294</v>
      </c>
      <c s="31" t="s">
        <v>98</v>
      </c>
      <c s="32">
        <v>36</v>
      </c>
      <c s="33">
        <v>0</v>
      </c>
      <c s="34">
        <f>ROUND(ROUND(H56,2)*ROUND(G56,3),2)</f>
      </c>
      <c r="O56">
        <f>(I56*21)/100</f>
      </c>
      <c t="s">
        <v>22</v>
      </c>
    </row>
    <row r="57" spans="1:5" ht="12.75">
      <c r="A57" s="35" t="s">
        <v>49</v>
      </c>
      <c r="E57" s="36" t="s">
        <v>295</v>
      </c>
    </row>
    <row r="58" spans="1:5" ht="25.5">
      <c r="A58" s="37" t="s">
        <v>51</v>
      </c>
      <c r="E58" s="38" t="s">
        <v>755</v>
      </c>
    </row>
    <row r="59" spans="1:5" ht="102">
      <c r="A59" t="s">
        <v>53</v>
      </c>
      <c r="E59" s="36" t="s">
        <v>296</v>
      </c>
    </row>
    <row r="60" spans="1:16" ht="12.75">
      <c r="A60" s="25" t="s">
        <v>44</v>
      </c>
      <c s="29" t="s">
        <v>184</v>
      </c>
      <c s="29" t="s">
        <v>304</v>
      </c>
      <c s="25" t="s">
        <v>46</v>
      </c>
      <c s="30" t="s">
        <v>305</v>
      </c>
      <c s="31" t="s">
        <v>98</v>
      </c>
      <c s="32">
        <v>1126.65</v>
      </c>
      <c s="33">
        <v>0</v>
      </c>
      <c s="34">
        <f>ROUND(ROUND(H60,2)*ROUND(G60,3),2)</f>
      </c>
      <c r="O60">
        <f>(I60*21)/100</f>
      </c>
      <c t="s">
        <v>22</v>
      </c>
    </row>
    <row r="61" spans="1:5" ht="12.75">
      <c r="A61" s="35" t="s">
        <v>49</v>
      </c>
      <c r="E61" s="36" t="s">
        <v>306</v>
      </c>
    </row>
    <row r="62" spans="1:5" ht="25.5">
      <c r="A62" s="37" t="s">
        <v>51</v>
      </c>
      <c r="E62" s="38" t="s">
        <v>756</v>
      </c>
    </row>
    <row r="63" spans="1:5" ht="51">
      <c r="A63" t="s">
        <v>53</v>
      </c>
      <c r="E63" s="36" t="s">
        <v>302</v>
      </c>
    </row>
    <row r="64" spans="1:16" ht="12.75">
      <c r="A64" s="25" t="s">
        <v>44</v>
      </c>
      <c s="29" t="s">
        <v>190</v>
      </c>
      <c s="29" t="s">
        <v>757</v>
      </c>
      <c s="25" t="s">
        <v>46</v>
      </c>
      <c s="30" t="s">
        <v>758</v>
      </c>
      <c s="31" t="s">
        <v>98</v>
      </c>
      <c s="32">
        <v>565.5</v>
      </c>
      <c s="33">
        <v>0</v>
      </c>
      <c s="34">
        <f>ROUND(ROUND(H64,2)*ROUND(G64,3),2)</f>
      </c>
      <c r="O64">
        <f>(I64*21)/100</f>
      </c>
      <c t="s">
        <v>22</v>
      </c>
    </row>
    <row r="65" spans="1:5" ht="12.75">
      <c r="A65" s="35" t="s">
        <v>49</v>
      </c>
      <c r="E65" s="36" t="s">
        <v>759</v>
      </c>
    </row>
    <row r="66" spans="1:5" ht="51">
      <c r="A66" s="37" t="s">
        <v>51</v>
      </c>
      <c r="E66" s="38" t="s">
        <v>760</v>
      </c>
    </row>
    <row r="67" spans="1:5" ht="140.25">
      <c r="A67" t="s">
        <v>53</v>
      </c>
      <c r="E67" s="36" t="s">
        <v>319</v>
      </c>
    </row>
    <row r="68" spans="1:16" ht="12.75">
      <c r="A68" s="25" t="s">
        <v>44</v>
      </c>
      <c s="29" t="s">
        <v>193</v>
      </c>
      <c s="29" t="s">
        <v>315</v>
      </c>
      <c s="25" t="s">
        <v>46</v>
      </c>
      <c s="30" t="s">
        <v>316</v>
      </c>
      <c s="31" t="s">
        <v>98</v>
      </c>
      <c s="32">
        <v>555</v>
      </c>
      <c s="33">
        <v>0</v>
      </c>
      <c s="34">
        <f>ROUND(ROUND(H68,2)*ROUND(G68,3),2)</f>
      </c>
      <c r="O68">
        <f>(I68*21)/100</f>
      </c>
      <c t="s">
        <v>22</v>
      </c>
    </row>
    <row r="69" spans="1:5" ht="12.75">
      <c r="A69" s="35" t="s">
        <v>49</v>
      </c>
      <c r="E69" s="36" t="s">
        <v>317</v>
      </c>
    </row>
    <row r="70" spans="1:5" ht="38.25">
      <c r="A70" s="37" t="s">
        <v>51</v>
      </c>
      <c r="E70" s="38" t="s">
        <v>761</v>
      </c>
    </row>
    <row r="71" spans="1:5" ht="140.25">
      <c r="A71" t="s">
        <v>53</v>
      </c>
      <c r="E71" s="36" t="s">
        <v>319</v>
      </c>
    </row>
    <row r="72" spans="1:16" ht="12.75">
      <c r="A72" s="25" t="s">
        <v>44</v>
      </c>
      <c s="29" t="s">
        <v>199</v>
      </c>
      <c s="29" t="s">
        <v>321</v>
      </c>
      <c s="25" t="s">
        <v>46</v>
      </c>
      <c s="30" t="s">
        <v>322</v>
      </c>
      <c s="31" t="s">
        <v>98</v>
      </c>
      <c s="32">
        <v>571.65</v>
      </c>
      <c s="33">
        <v>0</v>
      </c>
      <c s="34">
        <f>ROUND(ROUND(H72,2)*ROUND(G72,3),2)</f>
      </c>
      <c r="O72">
        <f>(I72*21)/100</f>
      </c>
      <c t="s">
        <v>22</v>
      </c>
    </row>
    <row r="73" spans="1:5" ht="12.75">
      <c r="A73" s="35" t="s">
        <v>49</v>
      </c>
      <c r="E73" s="36" t="s">
        <v>323</v>
      </c>
    </row>
    <row r="74" spans="1:5" ht="38.25">
      <c r="A74" s="37" t="s">
        <v>51</v>
      </c>
      <c r="E74" s="38" t="s">
        <v>762</v>
      </c>
    </row>
    <row r="75" spans="1:5" ht="140.25">
      <c r="A75" t="s">
        <v>53</v>
      </c>
      <c r="E75" s="36" t="s">
        <v>319</v>
      </c>
    </row>
    <row r="76" spans="1:16" ht="12.75">
      <c r="A76" s="25" t="s">
        <v>44</v>
      </c>
      <c s="29" t="s">
        <v>205</v>
      </c>
      <c s="29" t="s">
        <v>727</v>
      </c>
      <c s="25" t="s">
        <v>46</v>
      </c>
      <c s="30" t="s">
        <v>728</v>
      </c>
      <c s="31" t="s">
        <v>98</v>
      </c>
      <c s="32">
        <v>30</v>
      </c>
      <c s="33">
        <v>0</v>
      </c>
      <c s="34">
        <f>ROUND(ROUND(H76,2)*ROUND(G76,3),2)</f>
      </c>
      <c r="O76">
        <f>(I76*21)/100</f>
      </c>
      <c t="s">
        <v>22</v>
      </c>
    </row>
    <row r="77" spans="1:5" ht="25.5">
      <c r="A77" s="35" t="s">
        <v>49</v>
      </c>
      <c r="E77" s="36" t="s">
        <v>729</v>
      </c>
    </row>
    <row r="78" spans="1:5" ht="12.75">
      <c r="A78" s="37" t="s">
        <v>51</v>
      </c>
      <c r="E78" s="38" t="s">
        <v>763</v>
      </c>
    </row>
    <row r="79" spans="1:5" ht="153">
      <c r="A79" t="s">
        <v>53</v>
      </c>
      <c r="E79" s="36" t="s">
        <v>731</v>
      </c>
    </row>
    <row r="80" spans="1:16" ht="12.75">
      <c r="A80" s="25" t="s">
        <v>44</v>
      </c>
      <c s="29" t="s">
        <v>208</v>
      </c>
      <c s="29" t="s">
        <v>764</v>
      </c>
      <c s="25" t="s">
        <v>46</v>
      </c>
      <c s="30" t="s">
        <v>765</v>
      </c>
      <c s="31" t="s">
        <v>98</v>
      </c>
      <c s="32">
        <v>8</v>
      </c>
      <c s="33">
        <v>0</v>
      </c>
      <c s="34">
        <f>ROUND(ROUND(H80,2)*ROUND(G80,3),2)</f>
      </c>
      <c r="O80">
        <f>(I80*21)/100</f>
      </c>
      <c t="s">
        <v>22</v>
      </c>
    </row>
    <row r="81" spans="1:5" ht="25.5">
      <c r="A81" s="35" t="s">
        <v>49</v>
      </c>
      <c r="E81" s="36" t="s">
        <v>766</v>
      </c>
    </row>
    <row r="82" spans="1:5" ht="25.5">
      <c r="A82" s="37" t="s">
        <v>51</v>
      </c>
      <c r="E82" s="38" t="s">
        <v>767</v>
      </c>
    </row>
    <row r="83" spans="1:5" ht="153">
      <c r="A83" t="s">
        <v>53</v>
      </c>
      <c r="E83" s="36" t="s">
        <v>731</v>
      </c>
    </row>
    <row r="84" spans="1:16" ht="25.5">
      <c r="A84" s="25" t="s">
        <v>44</v>
      </c>
      <c s="29" t="s">
        <v>214</v>
      </c>
      <c s="29" t="s">
        <v>768</v>
      </c>
      <c s="25" t="s">
        <v>46</v>
      </c>
      <c s="30" t="s">
        <v>769</v>
      </c>
      <c s="31" t="s">
        <v>98</v>
      </c>
      <c s="32">
        <v>60.5</v>
      </c>
      <c s="33">
        <v>0</v>
      </c>
      <c s="34">
        <f>ROUND(ROUND(H84,2)*ROUND(G84,3),2)</f>
      </c>
      <c r="O84">
        <f>(I84*21)/100</f>
      </c>
      <c t="s">
        <v>22</v>
      </c>
    </row>
    <row r="85" spans="1:5" ht="25.5">
      <c r="A85" s="35" t="s">
        <v>49</v>
      </c>
      <c r="E85" s="36" t="s">
        <v>770</v>
      </c>
    </row>
    <row r="86" spans="1:5" ht="38.25">
      <c r="A86" s="37" t="s">
        <v>51</v>
      </c>
      <c r="E86" s="38" t="s">
        <v>771</v>
      </c>
    </row>
    <row r="87" spans="1:5" ht="153">
      <c r="A87" t="s">
        <v>53</v>
      </c>
      <c r="E87" s="36" t="s">
        <v>731</v>
      </c>
    </row>
    <row r="88" spans="1:16" ht="12.75">
      <c r="A88" s="25" t="s">
        <v>44</v>
      </c>
      <c s="29" t="s">
        <v>220</v>
      </c>
      <c s="29" t="s">
        <v>772</v>
      </c>
      <c s="25" t="s">
        <v>46</v>
      </c>
      <c s="30" t="s">
        <v>773</v>
      </c>
      <c s="31" t="s">
        <v>98</v>
      </c>
      <c s="32">
        <v>29</v>
      </c>
      <c s="33">
        <v>0</v>
      </c>
      <c s="34">
        <f>ROUND(ROUND(H88,2)*ROUND(G88,3),2)</f>
      </c>
      <c r="O88">
        <f>(I88*21)/100</f>
      </c>
      <c t="s">
        <v>22</v>
      </c>
    </row>
    <row r="89" spans="1:5" ht="25.5">
      <c r="A89" s="35" t="s">
        <v>49</v>
      </c>
      <c r="E89" s="36" t="s">
        <v>774</v>
      </c>
    </row>
    <row r="90" spans="1:5" ht="25.5">
      <c r="A90" s="37" t="s">
        <v>51</v>
      </c>
      <c r="E90" s="38" t="s">
        <v>775</v>
      </c>
    </row>
    <row r="91" spans="1:5" ht="89.25">
      <c r="A91" t="s">
        <v>53</v>
      </c>
      <c r="E91" s="36" t="s">
        <v>736</v>
      </c>
    </row>
    <row r="92" spans="1:16" ht="12.75">
      <c r="A92" s="25" t="s">
        <v>44</v>
      </c>
      <c s="29" t="s">
        <v>226</v>
      </c>
      <c s="29" t="s">
        <v>732</v>
      </c>
      <c s="25" t="s">
        <v>46</v>
      </c>
      <c s="30" t="s">
        <v>733</v>
      </c>
      <c s="31" t="s">
        <v>98</v>
      </c>
      <c s="32">
        <v>180</v>
      </c>
      <c s="33">
        <v>0</v>
      </c>
      <c s="34">
        <f>ROUND(ROUND(H92,2)*ROUND(G92,3),2)</f>
      </c>
      <c r="O92">
        <f>(I92*21)/100</f>
      </c>
      <c t="s">
        <v>22</v>
      </c>
    </row>
    <row r="93" spans="1:5" ht="25.5">
      <c r="A93" s="35" t="s">
        <v>49</v>
      </c>
      <c r="E93" s="36" t="s">
        <v>734</v>
      </c>
    </row>
    <row r="94" spans="1:5" ht="38.25">
      <c r="A94" s="37" t="s">
        <v>51</v>
      </c>
      <c r="E94" s="38" t="s">
        <v>776</v>
      </c>
    </row>
    <row r="95" spans="1:5" ht="89.25">
      <c r="A95" t="s">
        <v>53</v>
      </c>
      <c r="E95" s="36" t="s">
        <v>736</v>
      </c>
    </row>
    <row r="96" spans="1:18" ht="12.75" customHeight="1">
      <c r="A96" s="6" t="s">
        <v>42</v>
      </c>
      <c s="6"/>
      <c s="41" t="s">
        <v>39</v>
      </c>
      <c s="6"/>
      <c s="27" t="s">
        <v>112</v>
      </c>
      <c s="6"/>
      <c s="6"/>
      <c s="6"/>
      <c s="42">
        <f>0+Q96</f>
      </c>
      <c r="O96">
        <f>0+R96</f>
      </c>
      <c r="Q96">
        <f>0+I97+I101+I105</f>
      </c>
      <c>
        <f>0+O97+O101+O105</f>
      </c>
    </row>
    <row r="97" spans="1:16" ht="12.75">
      <c r="A97" s="25" t="s">
        <v>44</v>
      </c>
      <c s="29" t="s">
        <v>232</v>
      </c>
      <c s="29" t="s">
        <v>374</v>
      </c>
      <c s="25" t="s">
        <v>46</v>
      </c>
      <c s="30" t="s">
        <v>375</v>
      </c>
      <c s="31" t="s">
        <v>160</v>
      </c>
      <c s="32">
        <v>377</v>
      </c>
      <c s="33">
        <v>0</v>
      </c>
      <c s="34">
        <f>ROUND(ROUND(H97,2)*ROUND(G97,3),2)</f>
      </c>
      <c r="O97">
        <f>(I97*21)/100</f>
      </c>
      <c t="s">
        <v>22</v>
      </c>
    </row>
    <row r="98" spans="1:5" ht="12.75">
      <c r="A98" s="35" t="s">
        <v>49</v>
      </c>
      <c r="E98" s="36" t="s">
        <v>376</v>
      </c>
    </row>
    <row r="99" spans="1:5" ht="76.5">
      <c r="A99" s="37" t="s">
        <v>51</v>
      </c>
      <c r="E99" s="38" t="s">
        <v>777</v>
      </c>
    </row>
    <row r="100" spans="1:5" ht="25.5">
      <c r="A100" t="s">
        <v>53</v>
      </c>
      <c r="E100" s="36" t="s">
        <v>378</v>
      </c>
    </row>
    <row r="101" spans="1:16" ht="12.75">
      <c r="A101" s="25" t="s">
        <v>44</v>
      </c>
      <c s="29" t="s">
        <v>238</v>
      </c>
      <c s="29" t="s">
        <v>380</v>
      </c>
      <c s="25" t="s">
        <v>46</v>
      </c>
      <c s="30" t="s">
        <v>381</v>
      </c>
      <c s="31" t="s">
        <v>160</v>
      </c>
      <c s="32">
        <v>377</v>
      </c>
      <c s="33">
        <v>0</v>
      </c>
      <c s="34">
        <f>ROUND(ROUND(H101,2)*ROUND(G101,3),2)</f>
      </c>
      <c r="O101">
        <f>(I101*21)/100</f>
      </c>
      <c t="s">
        <v>22</v>
      </c>
    </row>
    <row r="102" spans="1:5" ht="25.5">
      <c r="A102" s="35" t="s">
        <v>49</v>
      </c>
      <c r="E102" s="36" t="s">
        <v>486</v>
      </c>
    </row>
    <row r="103" spans="1:5" ht="63.75">
      <c r="A103" s="37" t="s">
        <v>51</v>
      </c>
      <c r="E103" s="38" t="s">
        <v>750</v>
      </c>
    </row>
    <row r="104" spans="1:5" ht="38.25">
      <c r="A104" t="s">
        <v>53</v>
      </c>
      <c r="E104" s="36" t="s">
        <v>383</v>
      </c>
    </row>
    <row r="105" spans="1:16" ht="12.75">
      <c r="A105" s="25" t="s">
        <v>44</v>
      </c>
      <c s="29" t="s">
        <v>243</v>
      </c>
      <c s="29" t="s">
        <v>397</v>
      </c>
      <c s="25" t="s">
        <v>46</v>
      </c>
      <c s="30" t="s">
        <v>398</v>
      </c>
      <c s="31" t="s">
        <v>139</v>
      </c>
      <c s="32">
        <v>2</v>
      </c>
      <c s="33">
        <v>0</v>
      </c>
      <c s="34">
        <f>ROUND(ROUND(H105,2)*ROUND(G105,3),2)</f>
      </c>
      <c r="O105">
        <f>(I105*21)/100</f>
      </c>
      <c t="s">
        <v>22</v>
      </c>
    </row>
    <row r="106" spans="1:5" ht="12.75">
      <c r="A106" s="35" t="s">
        <v>49</v>
      </c>
      <c r="E106" s="36" t="s">
        <v>399</v>
      </c>
    </row>
    <row r="107" spans="1:5" ht="25.5">
      <c r="A107" s="37" t="s">
        <v>51</v>
      </c>
      <c r="E107" s="38" t="s">
        <v>778</v>
      </c>
    </row>
    <row r="108" spans="1:5" ht="102">
      <c r="A108" t="s">
        <v>53</v>
      </c>
      <c r="E108" s="36" t="s">
        <v>401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0+O8+O13+O30+O35+O60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779</v>
      </c>
      <c s="39">
        <f>0+I8+I13+I30+I35+I60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779</v>
      </c>
      <c s="6"/>
      <c s="18" t="s">
        <v>780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44</v>
      </c>
      <c s="29" t="s">
        <v>28</v>
      </c>
      <c s="29" t="s">
        <v>127</v>
      </c>
      <c s="25" t="s">
        <v>60</v>
      </c>
      <c s="30" t="s">
        <v>128</v>
      </c>
      <c s="31" t="s">
        <v>129</v>
      </c>
      <c s="32">
        <v>27.96</v>
      </c>
      <c s="33">
        <v>0</v>
      </c>
      <c s="34">
        <f>ROUND(ROUND(H9,2)*ROUND(G9,3),2)</f>
      </c>
      <c r="O9">
        <f>(I9*21)/100</f>
      </c>
      <c t="s">
        <v>22</v>
      </c>
    </row>
    <row r="10" spans="1:5" ht="12.75">
      <c r="A10" s="35" t="s">
        <v>49</v>
      </c>
      <c r="E10" s="36" t="s">
        <v>130</v>
      </c>
    </row>
    <row r="11" spans="1:5" ht="38.25">
      <c r="A11" s="37" t="s">
        <v>51</v>
      </c>
      <c r="E11" s="38" t="s">
        <v>781</v>
      </c>
    </row>
    <row r="12" spans="1:5" ht="25.5">
      <c r="A12" t="s">
        <v>53</v>
      </c>
      <c r="E12" s="36" t="s">
        <v>132</v>
      </c>
    </row>
    <row r="13" spans="1:18" ht="12.75" customHeight="1">
      <c r="A13" s="6" t="s">
        <v>42</v>
      </c>
      <c s="6"/>
      <c s="41" t="s">
        <v>28</v>
      </c>
      <c s="6"/>
      <c s="27" t="s">
        <v>95</v>
      </c>
      <c s="6"/>
      <c s="6"/>
      <c s="6"/>
      <c s="42">
        <f>0+Q13</f>
      </c>
      <c r="O13">
        <f>0+R13</f>
      </c>
      <c r="Q13">
        <f>0+I14+I18+I22+I26</f>
      </c>
      <c>
        <f>0+O14+O18+O22+O26</f>
      </c>
    </row>
    <row r="14" spans="1:16" ht="25.5">
      <c r="A14" s="25" t="s">
        <v>44</v>
      </c>
      <c s="29" t="s">
        <v>22</v>
      </c>
      <c s="29" t="s">
        <v>143</v>
      </c>
      <c s="25" t="s">
        <v>46</v>
      </c>
      <c s="30" t="s">
        <v>144</v>
      </c>
      <c s="31" t="s">
        <v>139</v>
      </c>
      <c s="32">
        <v>13.425</v>
      </c>
      <c s="33">
        <v>0</v>
      </c>
      <c s="34">
        <f>ROUND(ROUND(H14,2)*ROUND(G14,3),2)</f>
      </c>
      <c r="O14">
        <f>(I14*21)/100</f>
      </c>
      <c t="s">
        <v>22</v>
      </c>
    </row>
    <row r="15" spans="1:5" ht="25.5">
      <c r="A15" s="35" t="s">
        <v>49</v>
      </c>
      <c r="E15" s="36" t="s">
        <v>145</v>
      </c>
    </row>
    <row r="16" spans="1:5" ht="51">
      <c r="A16" s="37" t="s">
        <v>51</v>
      </c>
      <c r="E16" s="38" t="s">
        <v>782</v>
      </c>
    </row>
    <row r="17" spans="1:5" ht="63.75">
      <c r="A17" t="s">
        <v>53</v>
      </c>
      <c r="E17" s="36" t="s">
        <v>147</v>
      </c>
    </row>
    <row r="18" spans="1:16" ht="25.5">
      <c r="A18" s="25" t="s">
        <v>44</v>
      </c>
      <c s="29" t="s">
        <v>21</v>
      </c>
      <c s="29" t="s">
        <v>646</v>
      </c>
      <c s="25" t="s">
        <v>46</v>
      </c>
      <c s="30" t="s">
        <v>647</v>
      </c>
      <c s="31" t="s">
        <v>139</v>
      </c>
      <c s="32">
        <v>17.5</v>
      </c>
      <c s="33">
        <v>0</v>
      </c>
      <c s="34">
        <f>ROUND(ROUND(H18,2)*ROUND(G18,3),2)</f>
      </c>
      <c r="O18">
        <f>(I18*21)/100</f>
      </c>
      <c t="s">
        <v>22</v>
      </c>
    </row>
    <row r="19" spans="1:5" ht="38.25">
      <c r="A19" s="35" t="s">
        <v>49</v>
      </c>
      <c r="E19" s="36" t="s">
        <v>169</v>
      </c>
    </row>
    <row r="20" spans="1:5" ht="51">
      <c r="A20" s="37" t="s">
        <v>51</v>
      </c>
      <c r="E20" s="38" t="s">
        <v>783</v>
      </c>
    </row>
    <row r="21" spans="1:5" ht="63.75">
      <c r="A21" t="s">
        <v>53</v>
      </c>
      <c r="E21" s="36" t="s">
        <v>171</v>
      </c>
    </row>
    <row r="22" spans="1:16" ht="12.75">
      <c r="A22" s="25" t="s">
        <v>44</v>
      </c>
      <c s="29" t="s">
        <v>32</v>
      </c>
      <c s="29" t="s">
        <v>173</v>
      </c>
      <c s="25" t="s">
        <v>46</v>
      </c>
      <c s="30" t="s">
        <v>174</v>
      </c>
      <c s="31" t="s">
        <v>160</v>
      </c>
      <c s="32">
        <v>30.5</v>
      </c>
      <c s="33">
        <v>0</v>
      </c>
      <c s="34">
        <f>ROUND(ROUND(H22,2)*ROUND(G22,3),2)</f>
      </c>
      <c r="O22">
        <f>(I22*21)/100</f>
      </c>
      <c t="s">
        <v>22</v>
      </c>
    </row>
    <row r="23" spans="1:5" ht="25.5">
      <c r="A23" s="35" t="s">
        <v>49</v>
      </c>
      <c r="E23" s="36" t="s">
        <v>175</v>
      </c>
    </row>
    <row r="24" spans="1:5" ht="25.5">
      <c r="A24" s="37" t="s">
        <v>51</v>
      </c>
      <c r="E24" s="38" t="s">
        <v>784</v>
      </c>
    </row>
    <row r="25" spans="1:5" ht="25.5">
      <c r="A25" t="s">
        <v>53</v>
      </c>
      <c r="E25" s="36" t="s">
        <v>177</v>
      </c>
    </row>
    <row r="26" spans="1:16" ht="12.75">
      <c r="A26" s="25" t="s">
        <v>44</v>
      </c>
      <c s="29" t="s">
        <v>34</v>
      </c>
      <c s="29" t="s">
        <v>239</v>
      </c>
      <c s="25" t="s">
        <v>46</v>
      </c>
      <c s="30" t="s">
        <v>240</v>
      </c>
      <c s="31" t="s">
        <v>98</v>
      </c>
      <c s="32">
        <v>89.5</v>
      </c>
      <c s="33">
        <v>0</v>
      </c>
      <c s="34">
        <f>ROUND(ROUND(H26,2)*ROUND(G26,3),2)</f>
      </c>
      <c r="O26">
        <f>(I26*21)/100</f>
      </c>
      <c t="s">
        <v>22</v>
      </c>
    </row>
    <row r="27" spans="1:5" ht="12.75">
      <c r="A27" s="35" t="s">
        <v>49</v>
      </c>
      <c r="E27" s="36" t="s">
        <v>46</v>
      </c>
    </row>
    <row r="28" spans="1:5" ht="51">
      <c r="A28" s="37" t="s">
        <v>51</v>
      </c>
      <c r="E28" s="38" t="s">
        <v>785</v>
      </c>
    </row>
    <row r="29" spans="1:5" ht="38.25">
      <c r="A29" t="s">
        <v>53</v>
      </c>
      <c r="E29" s="36" t="s">
        <v>242</v>
      </c>
    </row>
    <row r="30" spans="1:18" ht="12.75" customHeight="1">
      <c r="A30" s="6" t="s">
        <v>42</v>
      </c>
      <c s="6"/>
      <c s="41" t="s">
        <v>22</v>
      </c>
      <c s="6"/>
      <c s="27" t="s">
        <v>249</v>
      </c>
      <c s="6"/>
      <c s="6"/>
      <c s="6"/>
      <c s="42">
        <f>0+Q30</f>
      </c>
      <c r="O30">
        <f>0+R30</f>
      </c>
      <c r="Q30">
        <f>0+I31</f>
      </c>
      <c>
        <f>0+O31</f>
      </c>
    </row>
    <row r="31" spans="1:16" ht="12.75">
      <c r="A31" s="25" t="s">
        <v>44</v>
      </c>
      <c s="29" t="s">
        <v>36</v>
      </c>
      <c s="29" t="s">
        <v>257</v>
      </c>
      <c s="25" t="s">
        <v>46</v>
      </c>
      <c s="30" t="s">
        <v>258</v>
      </c>
      <c s="31" t="s">
        <v>98</v>
      </c>
      <c s="32">
        <v>89.5</v>
      </c>
      <c s="33">
        <v>0</v>
      </c>
      <c s="34">
        <f>ROUND(ROUND(H31,2)*ROUND(G31,3),2)</f>
      </c>
      <c r="O31">
        <f>(I31*21)/100</f>
      </c>
      <c t="s">
        <v>22</v>
      </c>
    </row>
    <row r="32" spans="1:5" ht="38.25">
      <c r="A32" s="35" t="s">
        <v>49</v>
      </c>
      <c r="E32" s="36" t="s">
        <v>259</v>
      </c>
    </row>
    <row r="33" spans="1:5" ht="51">
      <c r="A33" s="37" t="s">
        <v>51</v>
      </c>
      <c r="E33" s="38" t="s">
        <v>785</v>
      </c>
    </row>
    <row r="34" spans="1:5" ht="51">
      <c r="A34" t="s">
        <v>53</v>
      </c>
      <c r="E34" s="36" t="s">
        <v>261</v>
      </c>
    </row>
    <row r="35" spans="1:18" ht="12.75" customHeight="1">
      <c r="A35" s="6" t="s">
        <v>42</v>
      </c>
      <c s="6"/>
      <c s="41" t="s">
        <v>34</v>
      </c>
      <c s="6"/>
      <c s="27" t="s">
        <v>280</v>
      </c>
      <c s="6"/>
      <c s="6"/>
      <c s="6"/>
      <c s="42">
        <f>0+Q35</f>
      </c>
      <c r="O35">
        <f>0+R35</f>
      </c>
      <c r="Q35">
        <f>0+I36+I40+I44+I48+I52+I56</f>
      </c>
      <c>
        <f>0+O36+O40+O44+O48+O52+O56</f>
      </c>
    </row>
    <row r="36" spans="1:16" ht="12.75">
      <c r="A36" s="25" t="s">
        <v>44</v>
      </c>
      <c s="29" t="s">
        <v>73</v>
      </c>
      <c s="29" t="s">
        <v>288</v>
      </c>
      <c s="25" t="s">
        <v>46</v>
      </c>
      <c s="30" t="s">
        <v>289</v>
      </c>
      <c s="31" t="s">
        <v>98</v>
      </c>
      <c s="32">
        <v>89.5</v>
      </c>
      <c s="33">
        <v>0</v>
      </c>
      <c s="34">
        <f>ROUND(ROUND(H36,2)*ROUND(G36,3),2)</f>
      </c>
      <c r="O36">
        <f>(I36*21)/100</f>
      </c>
      <c t="s">
        <v>22</v>
      </c>
    </row>
    <row r="37" spans="1:5" ht="12.75">
      <c r="A37" s="35" t="s">
        <v>49</v>
      </c>
      <c r="E37" s="36" t="s">
        <v>290</v>
      </c>
    </row>
    <row r="38" spans="1:5" ht="51">
      <c r="A38" s="37" t="s">
        <v>51</v>
      </c>
      <c r="E38" s="38" t="s">
        <v>785</v>
      </c>
    </row>
    <row r="39" spans="1:5" ht="51">
      <c r="A39" t="s">
        <v>53</v>
      </c>
      <c r="E39" s="36" t="s">
        <v>286</v>
      </c>
    </row>
    <row r="40" spans="1:16" ht="12.75">
      <c r="A40" s="25" t="s">
        <v>44</v>
      </c>
      <c s="29" t="s">
        <v>79</v>
      </c>
      <c s="29" t="s">
        <v>293</v>
      </c>
      <c s="25" t="s">
        <v>46</v>
      </c>
      <c s="30" t="s">
        <v>294</v>
      </c>
      <c s="31" t="s">
        <v>98</v>
      </c>
      <c s="32">
        <v>63.5</v>
      </c>
      <c s="33">
        <v>0</v>
      </c>
      <c s="34">
        <f>ROUND(ROUND(H40,2)*ROUND(G40,3),2)</f>
      </c>
      <c r="O40">
        <f>(I40*21)/100</f>
      </c>
      <c t="s">
        <v>22</v>
      </c>
    </row>
    <row r="41" spans="1:5" ht="12.75">
      <c r="A41" s="35" t="s">
        <v>49</v>
      </c>
      <c r="E41" s="36" t="s">
        <v>295</v>
      </c>
    </row>
    <row r="42" spans="1:5" ht="25.5">
      <c r="A42" s="37" t="s">
        <v>51</v>
      </c>
      <c r="E42" s="38" t="s">
        <v>786</v>
      </c>
    </row>
    <row r="43" spans="1:5" ht="102">
      <c r="A43" t="s">
        <v>53</v>
      </c>
      <c r="E43" s="36" t="s">
        <v>296</v>
      </c>
    </row>
    <row r="44" spans="1:16" ht="12.75">
      <c r="A44" s="25" t="s">
        <v>44</v>
      </c>
      <c s="29" t="s">
        <v>39</v>
      </c>
      <c s="29" t="s">
        <v>304</v>
      </c>
      <c s="25" t="s">
        <v>46</v>
      </c>
      <c s="30" t="s">
        <v>305</v>
      </c>
      <c s="31" t="s">
        <v>98</v>
      </c>
      <c s="32">
        <v>355.25</v>
      </c>
      <c s="33">
        <v>0</v>
      </c>
      <c s="34">
        <f>ROUND(ROUND(H44,2)*ROUND(G44,3),2)</f>
      </c>
      <c r="O44">
        <f>(I44*21)/100</f>
      </c>
      <c t="s">
        <v>22</v>
      </c>
    </row>
    <row r="45" spans="1:5" ht="12.75">
      <c r="A45" s="35" t="s">
        <v>49</v>
      </c>
      <c r="E45" s="36" t="s">
        <v>306</v>
      </c>
    </row>
    <row r="46" spans="1:5" ht="25.5">
      <c r="A46" s="37" t="s">
        <v>51</v>
      </c>
      <c r="E46" s="38" t="s">
        <v>787</v>
      </c>
    </row>
    <row r="47" spans="1:5" ht="51">
      <c r="A47" t="s">
        <v>53</v>
      </c>
      <c r="E47" s="36" t="s">
        <v>302</v>
      </c>
    </row>
    <row r="48" spans="1:16" ht="12.75">
      <c r="A48" s="25" t="s">
        <v>44</v>
      </c>
      <c s="29" t="s">
        <v>41</v>
      </c>
      <c s="29" t="s">
        <v>315</v>
      </c>
      <c s="25" t="s">
        <v>46</v>
      </c>
      <c s="30" t="s">
        <v>316</v>
      </c>
      <c s="31" t="s">
        <v>98</v>
      </c>
      <c s="32">
        <v>175</v>
      </c>
      <c s="33">
        <v>0</v>
      </c>
      <c s="34">
        <f>ROUND(ROUND(H48,2)*ROUND(G48,3),2)</f>
      </c>
      <c r="O48">
        <f>(I48*21)/100</f>
      </c>
      <c t="s">
        <v>22</v>
      </c>
    </row>
    <row r="49" spans="1:5" ht="12.75">
      <c r="A49" s="35" t="s">
        <v>49</v>
      </c>
      <c r="E49" s="36" t="s">
        <v>317</v>
      </c>
    </row>
    <row r="50" spans="1:5" ht="51">
      <c r="A50" s="37" t="s">
        <v>51</v>
      </c>
      <c r="E50" s="38" t="s">
        <v>788</v>
      </c>
    </row>
    <row r="51" spans="1:5" ht="140.25">
      <c r="A51" t="s">
        <v>53</v>
      </c>
      <c r="E51" s="36" t="s">
        <v>319</v>
      </c>
    </row>
    <row r="52" spans="1:16" ht="12.75">
      <c r="A52" s="25" t="s">
        <v>44</v>
      </c>
      <c s="29" t="s">
        <v>172</v>
      </c>
      <c s="29" t="s">
        <v>321</v>
      </c>
      <c s="25" t="s">
        <v>46</v>
      </c>
      <c s="30" t="s">
        <v>322</v>
      </c>
      <c s="31" t="s">
        <v>98</v>
      </c>
      <c s="32">
        <v>180.25</v>
      </c>
      <c s="33">
        <v>0</v>
      </c>
      <c s="34">
        <f>ROUND(ROUND(H52,2)*ROUND(G52,3),2)</f>
      </c>
      <c r="O52">
        <f>(I52*21)/100</f>
      </c>
      <c t="s">
        <v>22</v>
      </c>
    </row>
    <row r="53" spans="1:5" ht="12.75">
      <c r="A53" s="35" t="s">
        <v>49</v>
      </c>
      <c r="E53" s="36" t="s">
        <v>323</v>
      </c>
    </row>
    <row r="54" spans="1:5" ht="38.25">
      <c r="A54" s="37" t="s">
        <v>51</v>
      </c>
      <c r="E54" s="38" t="s">
        <v>789</v>
      </c>
    </row>
    <row r="55" spans="1:5" ht="140.25">
      <c r="A55" t="s">
        <v>53</v>
      </c>
      <c r="E55" s="36" t="s">
        <v>319</v>
      </c>
    </row>
    <row r="56" spans="1:16" ht="12.75">
      <c r="A56" s="25" t="s">
        <v>44</v>
      </c>
      <c s="29" t="s">
        <v>178</v>
      </c>
      <c s="29" t="s">
        <v>732</v>
      </c>
      <c s="25" t="s">
        <v>46</v>
      </c>
      <c s="30" t="s">
        <v>733</v>
      </c>
      <c s="31" t="s">
        <v>98</v>
      </c>
      <c s="32">
        <v>26</v>
      </c>
      <c s="33">
        <v>0</v>
      </c>
      <c s="34">
        <f>ROUND(ROUND(H56,2)*ROUND(G56,3),2)</f>
      </c>
      <c r="O56">
        <f>(I56*21)/100</f>
      </c>
      <c t="s">
        <v>22</v>
      </c>
    </row>
    <row r="57" spans="1:5" ht="25.5">
      <c r="A57" s="35" t="s">
        <v>49</v>
      </c>
      <c r="E57" s="36" t="s">
        <v>734</v>
      </c>
    </row>
    <row r="58" spans="1:5" ht="25.5">
      <c r="A58" s="37" t="s">
        <v>51</v>
      </c>
      <c r="E58" s="38" t="s">
        <v>790</v>
      </c>
    </row>
    <row r="59" spans="1:5" ht="89.25">
      <c r="A59" t="s">
        <v>53</v>
      </c>
      <c r="E59" s="36" t="s">
        <v>736</v>
      </c>
    </row>
    <row r="60" spans="1:18" ht="12.75" customHeight="1">
      <c r="A60" s="6" t="s">
        <v>42</v>
      </c>
      <c s="6"/>
      <c s="41" t="s">
        <v>39</v>
      </c>
      <c s="6"/>
      <c s="27" t="s">
        <v>112</v>
      </c>
      <c s="6"/>
      <c s="6"/>
      <c s="6"/>
      <c s="42">
        <f>0+Q60</f>
      </c>
      <c r="O60">
        <f>0+R60</f>
      </c>
      <c r="Q60">
        <f>0+I61+I65+I69</f>
      </c>
      <c>
        <f>0+O61+O65+O69</f>
      </c>
    </row>
    <row r="61" spans="1:16" ht="12.75">
      <c r="A61" s="25" t="s">
        <v>44</v>
      </c>
      <c s="29" t="s">
        <v>184</v>
      </c>
      <c s="29" t="s">
        <v>374</v>
      </c>
      <c s="25" t="s">
        <v>46</v>
      </c>
      <c s="30" t="s">
        <v>375</v>
      </c>
      <c s="31" t="s">
        <v>160</v>
      </c>
      <c s="32">
        <v>30.5</v>
      </c>
      <c s="33">
        <v>0</v>
      </c>
      <c s="34">
        <f>ROUND(ROUND(H61,2)*ROUND(G61,3),2)</f>
      </c>
      <c r="O61">
        <f>(I61*21)/100</f>
      </c>
      <c t="s">
        <v>22</v>
      </c>
    </row>
    <row r="62" spans="1:5" ht="12.75">
      <c r="A62" s="35" t="s">
        <v>49</v>
      </c>
      <c r="E62" s="36" t="s">
        <v>376</v>
      </c>
    </row>
    <row r="63" spans="1:5" ht="25.5">
      <c r="A63" s="37" t="s">
        <v>51</v>
      </c>
      <c r="E63" s="38" t="s">
        <v>784</v>
      </c>
    </row>
    <row r="64" spans="1:5" ht="25.5">
      <c r="A64" t="s">
        <v>53</v>
      </c>
      <c r="E64" s="36" t="s">
        <v>378</v>
      </c>
    </row>
    <row r="65" spans="1:16" ht="12.75">
      <c r="A65" s="25" t="s">
        <v>44</v>
      </c>
      <c s="29" t="s">
        <v>190</v>
      </c>
      <c s="29" t="s">
        <v>380</v>
      </c>
      <c s="25" t="s">
        <v>46</v>
      </c>
      <c s="30" t="s">
        <v>381</v>
      </c>
      <c s="31" t="s">
        <v>160</v>
      </c>
      <c s="32">
        <v>30.5</v>
      </c>
      <c s="33">
        <v>0</v>
      </c>
      <c s="34">
        <f>ROUND(ROUND(H65,2)*ROUND(G65,3),2)</f>
      </c>
      <c r="O65">
        <f>(I65*21)/100</f>
      </c>
      <c t="s">
        <v>22</v>
      </c>
    </row>
    <row r="66" spans="1:5" ht="25.5">
      <c r="A66" s="35" t="s">
        <v>49</v>
      </c>
      <c r="E66" s="36" t="s">
        <v>486</v>
      </c>
    </row>
    <row r="67" spans="1:5" ht="25.5">
      <c r="A67" s="37" t="s">
        <v>51</v>
      </c>
      <c r="E67" s="38" t="s">
        <v>784</v>
      </c>
    </row>
    <row r="68" spans="1:5" ht="38.25">
      <c r="A68" t="s">
        <v>53</v>
      </c>
      <c r="E68" s="36" t="s">
        <v>383</v>
      </c>
    </row>
    <row r="69" spans="1:16" ht="12.75">
      <c r="A69" s="25" t="s">
        <v>44</v>
      </c>
      <c s="29" t="s">
        <v>193</v>
      </c>
      <c s="29" t="s">
        <v>397</v>
      </c>
      <c s="25" t="s">
        <v>46</v>
      </c>
      <c s="30" t="s">
        <v>398</v>
      </c>
      <c s="31" t="s">
        <v>139</v>
      </c>
      <c s="32">
        <v>1</v>
      </c>
      <c s="33">
        <v>0</v>
      </c>
      <c s="34">
        <f>ROUND(ROUND(H69,2)*ROUND(G69,3),2)</f>
      </c>
      <c r="O69">
        <f>(I69*21)/100</f>
      </c>
      <c t="s">
        <v>22</v>
      </c>
    </row>
    <row r="70" spans="1:5" ht="12.75">
      <c r="A70" s="35" t="s">
        <v>49</v>
      </c>
      <c r="E70" s="36" t="s">
        <v>399</v>
      </c>
    </row>
    <row r="71" spans="1:5" ht="25.5">
      <c r="A71" s="37" t="s">
        <v>51</v>
      </c>
      <c r="E71" s="38" t="s">
        <v>737</v>
      </c>
    </row>
    <row r="72" spans="1:5" ht="102">
      <c r="A72" t="s">
        <v>53</v>
      </c>
      <c r="E72" s="36" t="s">
        <v>401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791</v>
      </c>
      <c s="39">
        <f>0+I8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791</v>
      </c>
      <c s="6"/>
      <c s="18" t="s">
        <v>792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39</v>
      </c>
      <c s="19"/>
      <c s="27" t="s">
        <v>112</v>
      </c>
      <c s="19"/>
      <c s="19"/>
      <c s="19"/>
      <c s="28">
        <f>0+Q8</f>
      </c>
      <c r="O8">
        <f>0+R8</f>
      </c>
      <c r="Q8">
        <f>0+I9+I13+I17+I21+I25+I29+I33+I37+I41+I45+I49</f>
      </c>
      <c>
        <f>0+O9+O13+O17+O21+O25+O29+O33+O37+O41+O45+O49</f>
      </c>
    </row>
    <row r="9" spans="1:16" ht="12.75">
      <c r="A9" s="25" t="s">
        <v>44</v>
      </c>
      <c s="29" t="s">
        <v>28</v>
      </c>
      <c s="29" t="s">
        <v>793</v>
      </c>
      <c s="25" t="s">
        <v>60</v>
      </c>
      <c s="30" t="s">
        <v>794</v>
      </c>
      <c s="31" t="s">
        <v>82</v>
      </c>
      <c s="32">
        <v>18</v>
      </c>
      <c s="33">
        <v>0</v>
      </c>
      <c s="34">
        <f>ROUND(ROUND(H9,2)*ROUND(G9,3),2)</f>
      </c>
      <c r="O9">
        <f>(I9*21)/100</f>
      </c>
      <c t="s">
        <v>22</v>
      </c>
    </row>
    <row r="10" spans="1:5" ht="12.75">
      <c r="A10" s="35" t="s">
        <v>49</v>
      </c>
      <c r="E10" s="36" t="s">
        <v>795</v>
      </c>
    </row>
    <row r="11" spans="1:5" ht="38.25">
      <c r="A11" s="37" t="s">
        <v>51</v>
      </c>
      <c r="E11" s="38" t="s">
        <v>796</v>
      </c>
    </row>
    <row r="12" spans="1:5" ht="51">
      <c r="A12" t="s">
        <v>53</v>
      </c>
      <c r="E12" s="36" t="s">
        <v>797</v>
      </c>
    </row>
    <row r="13" spans="1:16" ht="12.75">
      <c r="A13" s="25" t="s">
        <v>44</v>
      </c>
      <c s="29" t="s">
        <v>22</v>
      </c>
      <c s="29" t="s">
        <v>793</v>
      </c>
      <c s="25" t="s">
        <v>64</v>
      </c>
      <c s="30" t="s">
        <v>794</v>
      </c>
      <c s="31" t="s">
        <v>82</v>
      </c>
      <c s="32">
        <v>2</v>
      </c>
      <c s="33">
        <v>0</v>
      </c>
      <c s="34">
        <f>ROUND(ROUND(H13,2)*ROUND(G13,3),2)</f>
      </c>
      <c r="O13">
        <f>(I13*21)/100</f>
      </c>
      <c t="s">
        <v>22</v>
      </c>
    </row>
    <row r="14" spans="1:5" ht="12.75">
      <c r="A14" s="35" t="s">
        <v>49</v>
      </c>
      <c r="E14" s="36" t="s">
        <v>798</v>
      </c>
    </row>
    <row r="15" spans="1:5" ht="12.75">
      <c r="A15" s="37" t="s">
        <v>51</v>
      </c>
      <c r="E15" s="38" t="s">
        <v>84</v>
      </c>
    </row>
    <row r="16" spans="1:5" ht="51">
      <c r="A16" t="s">
        <v>53</v>
      </c>
      <c r="E16" s="36" t="s">
        <v>799</v>
      </c>
    </row>
    <row r="17" spans="1:16" ht="25.5">
      <c r="A17" s="25" t="s">
        <v>44</v>
      </c>
      <c s="29" t="s">
        <v>21</v>
      </c>
      <c s="29" t="s">
        <v>800</v>
      </c>
      <c s="25" t="s">
        <v>46</v>
      </c>
      <c s="30" t="s">
        <v>801</v>
      </c>
      <c s="31" t="s">
        <v>82</v>
      </c>
      <c s="32">
        <v>45</v>
      </c>
      <c s="33">
        <v>0</v>
      </c>
      <c s="34">
        <f>ROUND(ROUND(H17,2)*ROUND(G17,3),2)</f>
      </c>
      <c r="O17">
        <f>(I17*21)/100</f>
      </c>
      <c t="s">
        <v>22</v>
      </c>
    </row>
    <row r="18" spans="1:5" ht="12.75">
      <c r="A18" s="35" t="s">
        <v>49</v>
      </c>
      <c r="E18" s="36" t="s">
        <v>802</v>
      </c>
    </row>
    <row r="19" spans="1:5" ht="25.5">
      <c r="A19" s="37" t="s">
        <v>51</v>
      </c>
      <c r="E19" s="38" t="s">
        <v>803</v>
      </c>
    </row>
    <row r="20" spans="1:5" ht="25.5">
      <c r="A20" t="s">
        <v>53</v>
      </c>
      <c r="E20" s="36" t="s">
        <v>804</v>
      </c>
    </row>
    <row r="21" spans="1:16" ht="12.75">
      <c r="A21" s="25" t="s">
        <v>44</v>
      </c>
      <c s="29" t="s">
        <v>32</v>
      </c>
      <c s="29" t="s">
        <v>805</v>
      </c>
      <c s="25" t="s">
        <v>46</v>
      </c>
      <c s="30" t="s">
        <v>806</v>
      </c>
      <c s="31" t="s">
        <v>82</v>
      </c>
      <c s="32">
        <v>1</v>
      </c>
      <c s="33">
        <v>0</v>
      </c>
      <c s="34">
        <f>ROUND(ROUND(H21,2)*ROUND(G21,3),2)</f>
      </c>
      <c r="O21">
        <f>(I21*21)/100</f>
      </c>
      <c t="s">
        <v>22</v>
      </c>
    </row>
    <row r="22" spans="1:5" ht="12.75">
      <c r="A22" s="35" t="s">
        <v>49</v>
      </c>
      <c r="E22" s="36" t="s">
        <v>46</v>
      </c>
    </row>
    <row r="23" spans="1:5" ht="12.75">
      <c r="A23" s="37" t="s">
        <v>51</v>
      </c>
      <c r="E23" s="38" t="s">
        <v>52</v>
      </c>
    </row>
    <row r="24" spans="1:5" ht="25.5">
      <c r="A24" t="s">
        <v>53</v>
      </c>
      <c r="E24" s="36" t="s">
        <v>807</v>
      </c>
    </row>
    <row r="25" spans="1:16" ht="25.5">
      <c r="A25" s="25" t="s">
        <v>44</v>
      </c>
      <c s="29" t="s">
        <v>34</v>
      </c>
      <c s="29" t="s">
        <v>808</v>
      </c>
      <c s="25" t="s">
        <v>46</v>
      </c>
      <c s="30" t="s">
        <v>809</v>
      </c>
      <c s="31" t="s">
        <v>82</v>
      </c>
      <c s="32">
        <v>27</v>
      </c>
      <c s="33">
        <v>0</v>
      </c>
      <c s="34">
        <f>ROUND(ROUND(H25,2)*ROUND(G25,3),2)</f>
      </c>
      <c r="O25">
        <f>(I25*21)/100</f>
      </c>
      <c t="s">
        <v>22</v>
      </c>
    </row>
    <row r="26" spans="1:5" ht="12.75">
      <c r="A26" s="35" t="s">
        <v>49</v>
      </c>
      <c r="E26" s="36" t="s">
        <v>46</v>
      </c>
    </row>
    <row r="27" spans="1:5" ht="12.75">
      <c r="A27" s="37" t="s">
        <v>51</v>
      </c>
      <c r="E27" s="38" t="s">
        <v>810</v>
      </c>
    </row>
    <row r="28" spans="1:5" ht="25.5">
      <c r="A28" t="s">
        <v>53</v>
      </c>
      <c r="E28" s="36" t="s">
        <v>811</v>
      </c>
    </row>
    <row r="29" spans="1:16" ht="25.5">
      <c r="A29" s="25" t="s">
        <v>44</v>
      </c>
      <c s="29" t="s">
        <v>36</v>
      </c>
      <c s="29" t="s">
        <v>812</v>
      </c>
      <c s="25" t="s">
        <v>60</v>
      </c>
      <c s="30" t="s">
        <v>813</v>
      </c>
      <c s="31" t="s">
        <v>98</v>
      </c>
      <c s="32">
        <v>275.72</v>
      </c>
      <c s="33">
        <v>0</v>
      </c>
      <c s="34">
        <f>ROUND(ROUND(H29,2)*ROUND(G29,3),2)</f>
      </c>
      <c r="O29">
        <f>(I29*21)/100</f>
      </c>
      <c t="s">
        <v>22</v>
      </c>
    </row>
    <row r="30" spans="1:5" ht="12.75">
      <c r="A30" s="35" t="s">
        <v>49</v>
      </c>
      <c r="E30" s="36" t="s">
        <v>814</v>
      </c>
    </row>
    <row r="31" spans="1:5" ht="178.5">
      <c r="A31" s="37" t="s">
        <v>51</v>
      </c>
      <c r="E31" s="38" t="s">
        <v>815</v>
      </c>
    </row>
    <row r="32" spans="1:5" ht="38.25">
      <c r="A32" t="s">
        <v>53</v>
      </c>
      <c r="E32" s="36" t="s">
        <v>816</v>
      </c>
    </row>
    <row r="33" spans="1:16" ht="25.5">
      <c r="A33" s="25" t="s">
        <v>44</v>
      </c>
      <c s="29" t="s">
        <v>73</v>
      </c>
      <c s="29" t="s">
        <v>812</v>
      </c>
      <c s="25" t="s">
        <v>64</v>
      </c>
      <c s="30" t="s">
        <v>813</v>
      </c>
      <c s="31" t="s">
        <v>98</v>
      </c>
      <c s="32">
        <v>3.063</v>
      </c>
      <c s="33">
        <v>0</v>
      </c>
      <c s="34">
        <f>ROUND(ROUND(H33,2)*ROUND(G33,3),2)</f>
      </c>
      <c r="O33">
        <f>(I33*21)/100</f>
      </c>
      <c t="s">
        <v>22</v>
      </c>
    </row>
    <row r="34" spans="1:5" ht="12.75">
      <c r="A34" s="35" t="s">
        <v>49</v>
      </c>
      <c r="E34" s="36" t="s">
        <v>817</v>
      </c>
    </row>
    <row r="35" spans="1:5" ht="25.5">
      <c r="A35" s="37" t="s">
        <v>51</v>
      </c>
      <c r="E35" s="38" t="s">
        <v>818</v>
      </c>
    </row>
    <row r="36" spans="1:5" ht="38.25">
      <c r="A36" t="s">
        <v>53</v>
      </c>
      <c r="E36" s="36" t="s">
        <v>819</v>
      </c>
    </row>
    <row r="37" spans="1:16" ht="25.5">
      <c r="A37" s="25" t="s">
        <v>44</v>
      </c>
      <c s="29" t="s">
        <v>79</v>
      </c>
      <c s="29" t="s">
        <v>820</v>
      </c>
      <c s="25" t="s">
        <v>60</v>
      </c>
      <c s="30" t="s">
        <v>821</v>
      </c>
      <c s="31" t="s">
        <v>98</v>
      </c>
      <c s="32">
        <v>275.72</v>
      </c>
      <c s="33">
        <v>0</v>
      </c>
      <c s="34">
        <f>ROUND(ROUND(H37,2)*ROUND(G37,3),2)</f>
      </c>
      <c r="O37">
        <f>(I37*21)/100</f>
      </c>
      <c t="s">
        <v>22</v>
      </c>
    </row>
    <row r="38" spans="1:5" ht="12.75">
      <c r="A38" s="35" t="s">
        <v>49</v>
      </c>
      <c r="E38" s="36" t="s">
        <v>46</v>
      </c>
    </row>
    <row r="39" spans="1:5" ht="178.5">
      <c r="A39" s="37" t="s">
        <v>51</v>
      </c>
      <c r="E39" s="38" t="s">
        <v>815</v>
      </c>
    </row>
    <row r="40" spans="1:5" ht="38.25">
      <c r="A40" t="s">
        <v>53</v>
      </c>
      <c r="E40" s="36" t="s">
        <v>816</v>
      </c>
    </row>
    <row r="41" spans="1:16" ht="25.5">
      <c r="A41" s="25" t="s">
        <v>44</v>
      </c>
      <c s="29" t="s">
        <v>39</v>
      </c>
      <c s="29" t="s">
        <v>820</v>
      </c>
      <c s="25" t="s">
        <v>64</v>
      </c>
      <c s="30" t="s">
        <v>821</v>
      </c>
      <c s="31" t="s">
        <v>98</v>
      </c>
      <c s="32">
        <v>3.063</v>
      </c>
      <c s="33">
        <v>0</v>
      </c>
      <c s="34">
        <f>ROUND(ROUND(H41,2)*ROUND(G41,3),2)</f>
      </c>
      <c r="O41">
        <f>(I41*21)/100</f>
      </c>
      <c t="s">
        <v>22</v>
      </c>
    </row>
    <row r="42" spans="1:5" ht="12.75">
      <c r="A42" s="35" t="s">
        <v>49</v>
      </c>
      <c r="E42" s="36" t="s">
        <v>822</v>
      </c>
    </row>
    <row r="43" spans="1:5" ht="25.5">
      <c r="A43" s="37" t="s">
        <v>51</v>
      </c>
      <c r="E43" s="38" t="s">
        <v>818</v>
      </c>
    </row>
    <row r="44" spans="1:5" ht="38.25">
      <c r="A44" t="s">
        <v>53</v>
      </c>
      <c r="E44" s="36" t="s">
        <v>819</v>
      </c>
    </row>
    <row r="45" spans="1:16" ht="12.75">
      <c r="A45" s="25" t="s">
        <v>44</v>
      </c>
      <c s="29" t="s">
        <v>41</v>
      </c>
      <c s="29" t="s">
        <v>823</v>
      </c>
      <c s="25" t="s">
        <v>46</v>
      </c>
      <c s="30" t="s">
        <v>824</v>
      </c>
      <c s="31" t="s">
        <v>82</v>
      </c>
      <c s="32">
        <v>62</v>
      </c>
      <c s="33">
        <v>0</v>
      </c>
      <c s="34">
        <f>ROUND(ROUND(H45,2)*ROUND(G45,3),2)</f>
      </c>
      <c r="O45">
        <f>(I45*21)/100</f>
      </c>
      <c t="s">
        <v>22</v>
      </c>
    </row>
    <row r="46" spans="1:5" ht="12.75">
      <c r="A46" s="35" t="s">
        <v>49</v>
      </c>
      <c r="E46" s="36" t="s">
        <v>46</v>
      </c>
    </row>
    <row r="47" spans="1:5" ht="63.75">
      <c r="A47" s="37" t="s">
        <v>51</v>
      </c>
      <c r="E47" s="38" t="s">
        <v>825</v>
      </c>
    </row>
    <row r="48" spans="1:5" ht="38.25">
      <c r="A48" t="s">
        <v>53</v>
      </c>
      <c r="E48" s="36" t="s">
        <v>826</v>
      </c>
    </row>
    <row r="49" spans="1:16" ht="12.75">
      <c r="A49" s="25" t="s">
        <v>44</v>
      </c>
      <c s="29" t="s">
        <v>172</v>
      </c>
      <c s="29" t="s">
        <v>827</v>
      </c>
      <c s="25" t="s">
        <v>46</v>
      </c>
      <c s="30" t="s">
        <v>828</v>
      </c>
      <c s="31" t="s">
        <v>82</v>
      </c>
      <c s="32">
        <v>24</v>
      </c>
      <c s="33">
        <v>0</v>
      </c>
      <c s="34">
        <f>ROUND(ROUND(H49,2)*ROUND(G49,3),2)</f>
      </c>
      <c r="O49">
        <f>(I49*21)/100</f>
      </c>
      <c t="s">
        <v>22</v>
      </c>
    </row>
    <row r="50" spans="1:5" ht="12.75">
      <c r="A50" s="35" t="s">
        <v>49</v>
      </c>
      <c r="E50" s="36" t="s">
        <v>46</v>
      </c>
    </row>
    <row r="51" spans="1:5" ht="38.25">
      <c r="A51" s="37" t="s">
        <v>51</v>
      </c>
      <c r="E51" s="38" t="s">
        <v>829</v>
      </c>
    </row>
    <row r="52" spans="1:5" ht="38.25">
      <c r="A52" t="s">
        <v>53</v>
      </c>
      <c r="E52" s="36" t="s">
        <v>830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831</v>
      </c>
      <c s="39">
        <f>0+I8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831</v>
      </c>
      <c s="6"/>
      <c s="18" t="s">
        <v>832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39</v>
      </c>
      <c s="19"/>
      <c s="27" t="s">
        <v>112</v>
      </c>
      <c s="19"/>
      <c s="19"/>
      <c s="19"/>
      <c s="28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25" t="s">
        <v>44</v>
      </c>
      <c s="29" t="s">
        <v>28</v>
      </c>
      <c s="29" t="s">
        <v>793</v>
      </c>
      <c s="25" t="s">
        <v>60</v>
      </c>
      <c s="30" t="s">
        <v>794</v>
      </c>
      <c s="31" t="s">
        <v>82</v>
      </c>
      <c s="32">
        <v>10</v>
      </c>
      <c s="33">
        <v>0</v>
      </c>
      <c s="34">
        <f>ROUND(ROUND(H9,2)*ROUND(G9,3),2)</f>
      </c>
      <c r="O9">
        <f>(I9*21)/100</f>
      </c>
      <c t="s">
        <v>22</v>
      </c>
    </row>
    <row r="10" spans="1:5" ht="12.75">
      <c r="A10" s="35" t="s">
        <v>49</v>
      </c>
      <c r="E10" s="36" t="s">
        <v>795</v>
      </c>
    </row>
    <row r="11" spans="1:5" ht="38.25">
      <c r="A11" s="37" t="s">
        <v>51</v>
      </c>
      <c r="E11" s="38" t="s">
        <v>833</v>
      </c>
    </row>
    <row r="12" spans="1:5" ht="51">
      <c r="A12" t="s">
        <v>53</v>
      </c>
      <c r="E12" s="36" t="s">
        <v>797</v>
      </c>
    </row>
    <row r="13" spans="1:16" ht="12.75">
      <c r="A13" s="25" t="s">
        <v>44</v>
      </c>
      <c s="29" t="s">
        <v>22</v>
      </c>
      <c s="29" t="s">
        <v>793</v>
      </c>
      <c s="25" t="s">
        <v>64</v>
      </c>
      <c s="30" t="s">
        <v>794</v>
      </c>
      <c s="31" t="s">
        <v>82</v>
      </c>
      <c s="32">
        <v>4</v>
      </c>
      <c s="33">
        <v>0</v>
      </c>
      <c s="34">
        <f>ROUND(ROUND(H13,2)*ROUND(G13,3),2)</f>
      </c>
      <c r="O13">
        <f>(I13*21)/100</f>
      </c>
      <c t="s">
        <v>22</v>
      </c>
    </row>
    <row r="14" spans="1:5" ht="12.75">
      <c r="A14" s="35" t="s">
        <v>49</v>
      </c>
      <c r="E14" s="36" t="s">
        <v>798</v>
      </c>
    </row>
    <row r="15" spans="1:5" ht="12.75">
      <c r="A15" s="37" t="s">
        <v>51</v>
      </c>
      <c r="E15" s="38" t="s">
        <v>834</v>
      </c>
    </row>
    <row r="16" spans="1:5" ht="51">
      <c r="A16" t="s">
        <v>53</v>
      </c>
      <c r="E16" s="36" t="s">
        <v>799</v>
      </c>
    </row>
    <row r="17" spans="1:16" ht="25.5">
      <c r="A17" s="25" t="s">
        <v>44</v>
      </c>
      <c s="29" t="s">
        <v>21</v>
      </c>
      <c s="29" t="s">
        <v>800</v>
      </c>
      <c s="25" t="s">
        <v>46</v>
      </c>
      <c s="30" t="s">
        <v>801</v>
      </c>
      <c s="31" t="s">
        <v>82</v>
      </c>
      <c s="32">
        <v>14</v>
      </c>
      <c s="33">
        <v>0</v>
      </c>
      <c s="34">
        <f>ROUND(ROUND(H17,2)*ROUND(G17,3),2)</f>
      </c>
      <c r="O17">
        <f>(I17*21)/100</f>
      </c>
      <c t="s">
        <v>22</v>
      </c>
    </row>
    <row r="18" spans="1:5" ht="12.75">
      <c r="A18" s="35" t="s">
        <v>49</v>
      </c>
      <c r="E18" s="36" t="s">
        <v>802</v>
      </c>
    </row>
    <row r="19" spans="1:5" ht="25.5">
      <c r="A19" s="37" t="s">
        <v>51</v>
      </c>
      <c r="E19" s="38" t="s">
        <v>835</v>
      </c>
    </row>
    <row r="20" spans="1:5" ht="25.5">
      <c r="A20" t="s">
        <v>53</v>
      </c>
      <c r="E20" s="36" t="s">
        <v>804</v>
      </c>
    </row>
    <row r="21" spans="1:16" ht="25.5">
      <c r="A21" s="25" t="s">
        <v>44</v>
      </c>
      <c s="29" t="s">
        <v>32</v>
      </c>
      <c s="29" t="s">
        <v>808</v>
      </c>
      <c s="25" t="s">
        <v>46</v>
      </c>
      <c s="30" t="s">
        <v>809</v>
      </c>
      <c s="31" t="s">
        <v>82</v>
      </c>
      <c s="32">
        <v>9</v>
      </c>
      <c s="33">
        <v>0</v>
      </c>
      <c s="34">
        <f>ROUND(ROUND(H21,2)*ROUND(G21,3),2)</f>
      </c>
      <c r="O21">
        <f>(I21*21)/100</f>
      </c>
      <c t="s">
        <v>22</v>
      </c>
    </row>
    <row r="22" spans="1:5" ht="12.75">
      <c r="A22" s="35" t="s">
        <v>49</v>
      </c>
      <c r="E22" s="36" t="s">
        <v>46</v>
      </c>
    </row>
    <row r="23" spans="1:5" ht="12.75">
      <c r="A23" s="37" t="s">
        <v>51</v>
      </c>
      <c r="E23" s="38" t="s">
        <v>569</v>
      </c>
    </row>
    <row r="24" spans="1:5" ht="25.5">
      <c r="A24" t="s">
        <v>53</v>
      </c>
      <c r="E24" s="36" t="s">
        <v>811</v>
      </c>
    </row>
    <row r="25" spans="1:16" ht="25.5">
      <c r="A25" s="25" t="s">
        <v>44</v>
      </c>
      <c s="29" t="s">
        <v>34</v>
      </c>
      <c s="29" t="s">
        <v>812</v>
      </c>
      <c s="25" t="s">
        <v>60</v>
      </c>
      <c s="30" t="s">
        <v>813</v>
      </c>
      <c s="31" t="s">
        <v>98</v>
      </c>
      <c s="32">
        <v>133.125</v>
      </c>
      <c s="33">
        <v>0</v>
      </c>
      <c s="34">
        <f>ROUND(ROUND(H25,2)*ROUND(G25,3),2)</f>
      </c>
      <c r="O25">
        <f>(I25*21)/100</f>
      </c>
      <c t="s">
        <v>22</v>
      </c>
    </row>
    <row r="26" spans="1:5" ht="12.75">
      <c r="A26" s="35" t="s">
        <v>49</v>
      </c>
      <c r="E26" s="36" t="s">
        <v>814</v>
      </c>
    </row>
    <row r="27" spans="1:5" ht="25.5">
      <c r="A27" s="37" t="s">
        <v>51</v>
      </c>
      <c r="E27" s="38" t="s">
        <v>836</v>
      </c>
    </row>
    <row r="28" spans="1:5" ht="38.25">
      <c r="A28" t="s">
        <v>53</v>
      </c>
      <c r="E28" s="36" t="s">
        <v>816</v>
      </c>
    </row>
    <row r="29" spans="1:16" ht="25.5">
      <c r="A29" s="25" t="s">
        <v>44</v>
      </c>
      <c s="29" t="s">
        <v>36</v>
      </c>
      <c s="29" t="s">
        <v>820</v>
      </c>
      <c s="25" t="s">
        <v>60</v>
      </c>
      <c s="30" t="s">
        <v>821</v>
      </c>
      <c s="31" t="s">
        <v>98</v>
      </c>
      <c s="32">
        <v>133.125</v>
      </c>
      <c s="33">
        <v>0</v>
      </c>
      <c s="34">
        <f>ROUND(ROUND(H29,2)*ROUND(G29,3),2)</f>
      </c>
      <c r="O29">
        <f>(I29*21)/100</f>
      </c>
      <c t="s">
        <v>22</v>
      </c>
    </row>
    <row r="30" spans="1:5" ht="12.75">
      <c r="A30" s="35" t="s">
        <v>49</v>
      </c>
      <c r="E30" s="36" t="s">
        <v>46</v>
      </c>
    </row>
    <row r="31" spans="1:5" ht="25.5">
      <c r="A31" s="37" t="s">
        <v>51</v>
      </c>
      <c r="E31" s="38" t="s">
        <v>836</v>
      </c>
    </row>
    <row r="32" spans="1:5" ht="38.25">
      <c r="A32" t="s">
        <v>53</v>
      </c>
      <c r="E32" s="36" t="s">
        <v>816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0+O8+O33+O42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837</v>
      </c>
      <c s="39">
        <f>0+I8+I33+I42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837</v>
      </c>
      <c s="6"/>
      <c s="18" t="s">
        <v>838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25" t="s">
        <v>44</v>
      </c>
      <c s="29" t="s">
        <v>28</v>
      </c>
      <c s="29" t="s">
        <v>839</v>
      </c>
      <c s="25" t="s">
        <v>60</v>
      </c>
      <c s="30" t="s">
        <v>840</v>
      </c>
      <c s="31" t="s">
        <v>98</v>
      </c>
      <c s="32">
        <v>48</v>
      </c>
      <c s="33">
        <v>0</v>
      </c>
      <c s="34">
        <f>ROUND(ROUND(H9,2)*ROUND(G9,3),2)</f>
      </c>
      <c r="O9">
        <f>(I9*21)/100</f>
      </c>
      <c t="s">
        <v>22</v>
      </c>
    </row>
    <row r="10" spans="1:5" ht="38.25">
      <c r="A10" s="35" t="s">
        <v>49</v>
      </c>
      <c r="E10" s="36" t="s">
        <v>841</v>
      </c>
    </row>
    <row r="11" spans="1:5" ht="25.5">
      <c r="A11" s="37" t="s">
        <v>51</v>
      </c>
      <c r="E11" s="38" t="s">
        <v>842</v>
      </c>
    </row>
    <row r="12" spans="1:5" ht="12.75">
      <c r="A12" t="s">
        <v>53</v>
      </c>
      <c r="E12" s="36" t="s">
        <v>54</v>
      </c>
    </row>
    <row r="13" spans="1:16" ht="12.75">
      <c r="A13" s="25" t="s">
        <v>44</v>
      </c>
      <c s="29" t="s">
        <v>22</v>
      </c>
      <c s="29" t="s">
        <v>843</v>
      </c>
      <c s="25" t="s">
        <v>60</v>
      </c>
      <c s="30" t="s">
        <v>844</v>
      </c>
      <c s="31" t="s">
        <v>98</v>
      </c>
      <c s="32">
        <v>48</v>
      </c>
      <c s="33">
        <v>0</v>
      </c>
      <c s="34">
        <f>ROUND(ROUND(H13,2)*ROUND(G13,3),2)</f>
      </c>
      <c r="O13">
        <f>(I13*21)/100</f>
      </c>
      <c t="s">
        <v>22</v>
      </c>
    </row>
    <row r="14" spans="1:5" ht="12.75">
      <c r="A14" s="35" t="s">
        <v>49</v>
      </c>
      <c r="E14" s="36" t="s">
        <v>845</v>
      </c>
    </row>
    <row r="15" spans="1:5" ht="25.5">
      <c r="A15" s="37" t="s">
        <v>51</v>
      </c>
      <c r="E15" s="38" t="s">
        <v>842</v>
      </c>
    </row>
    <row r="16" spans="1:5" ht="12.75">
      <c r="A16" t="s">
        <v>53</v>
      </c>
      <c r="E16" s="36" t="s">
        <v>54</v>
      </c>
    </row>
    <row r="17" spans="1:16" ht="12.75">
      <c r="A17" s="25" t="s">
        <v>44</v>
      </c>
      <c s="29" t="s">
        <v>21</v>
      </c>
      <c s="29" t="s">
        <v>45</v>
      </c>
      <c s="25" t="s">
        <v>846</v>
      </c>
      <c s="30" t="s">
        <v>47</v>
      </c>
      <c s="31" t="s">
        <v>48</v>
      </c>
      <c s="32">
        <v>1</v>
      </c>
      <c s="33">
        <v>0</v>
      </c>
      <c s="34">
        <f>ROUND(ROUND(H17,2)*ROUND(G17,3),2)</f>
      </c>
      <c r="O17">
        <f>(I17*21)/100</f>
      </c>
      <c t="s">
        <v>22</v>
      </c>
    </row>
    <row r="18" spans="1:5" ht="38.25">
      <c r="A18" s="35" t="s">
        <v>49</v>
      </c>
      <c r="E18" s="36" t="s">
        <v>847</v>
      </c>
    </row>
    <row r="19" spans="1:5" ht="25.5">
      <c r="A19" s="37" t="s">
        <v>51</v>
      </c>
      <c r="E19" s="38" t="s">
        <v>848</v>
      </c>
    </row>
    <row r="20" spans="1:5" ht="12.75">
      <c r="A20" t="s">
        <v>53</v>
      </c>
      <c r="E20" s="36" t="s">
        <v>54</v>
      </c>
    </row>
    <row r="21" spans="1:16" ht="12.75">
      <c r="A21" s="25" t="s">
        <v>44</v>
      </c>
      <c s="29" t="s">
        <v>32</v>
      </c>
      <c s="29" t="s">
        <v>45</v>
      </c>
      <c s="25" t="s">
        <v>849</v>
      </c>
      <c s="30" t="s">
        <v>47</v>
      </c>
      <c s="31" t="s">
        <v>48</v>
      </c>
      <c s="32">
        <v>1</v>
      </c>
      <c s="33">
        <v>0</v>
      </c>
      <c s="34">
        <f>ROUND(ROUND(H21,2)*ROUND(G21,3),2)</f>
      </c>
      <c r="O21">
        <f>(I21*21)/100</f>
      </c>
      <c t="s">
        <v>22</v>
      </c>
    </row>
    <row r="22" spans="1:5" ht="76.5">
      <c r="A22" s="35" t="s">
        <v>49</v>
      </c>
      <c r="E22" s="36" t="s">
        <v>850</v>
      </c>
    </row>
    <row r="23" spans="1:5" ht="25.5">
      <c r="A23" s="37" t="s">
        <v>51</v>
      </c>
      <c r="E23" s="38" t="s">
        <v>848</v>
      </c>
    </row>
    <row r="24" spans="1:5" ht="12.75">
      <c r="A24" t="s">
        <v>53</v>
      </c>
      <c r="E24" s="36" t="s">
        <v>54</v>
      </c>
    </row>
    <row r="25" spans="1:16" ht="12.75">
      <c r="A25" s="25" t="s">
        <v>44</v>
      </c>
      <c s="29" t="s">
        <v>34</v>
      </c>
      <c s="29" t="s">
        <v>45</v>
      </c>
      <c s="25" t="s">
        <v>851</v>
      </c>
      <c s="30" t="s">
        <v>47</v>
      </c>
      <c s="31" t="s">
        <v>48</v>
      </c>
      <c s="32">
        <v>1</v>
      </c>
      <c s="33">
        <v>0</v>
      </c>
      <c s="34">
        <f>ROUND(ROUND(H25,2)*ROUND(G25,3),2)</f>
      </c>
      <c r="O25">
        <f>(I25*21)/100</f>
      </c>
      <c t="s">
        <v>22</v>
      </c>
    </row>
    <row r="26" spans="1:5" ht="25.5">
      <c r="A26" s="35" t="s">
        <v>49</v>
      </c>
      <c r="E26" s="36" t="s">
        <v>852</v>
      </c>
    </row>
    <row r="27" spans="1:5" ht="25.5">
      <c r="A27" s="37" t="s">
        <v>51</v>
      </c>
      <c r="E27" s="38" t="s">
        <v>848</v>
      </c>
    </row>
    <row r="28" spans="1:5" ht="12.75">
      <c r="A28" t="s">
        <v>53</v>
      </c>
      <c r="E28" s="36" t="s">
        <v>54</v>
      </c>
    </row>
    <row r="29" spans="1:16" ht="12.75">
      <c r="A29" s="25" t="s">
        <v>44</v>
      </c>
      <c s="29" t="s">
        <v>36</v>
      </c>
      <c s="29" t="s">
        <v>853</v>
      </c>
      <c s="25" t="s">
        <v>46</v>
      </c>
      <c s="30" t="s">
        <v>854</v>
      </c>
      <c s="31" t="s">
        <v>48</v>
      </c>
      <c s="32">
        <v>1</v>
      </c>
      <c s="33">
        <v>0</v>
      </c>
      <c s="34">
        <f>ROUND(ROUND(H29,2)*ROUND(G29,3),2)</f>
      </c>
      <c r="O29">
        <f>(I29*21)/100</f>
      </c>
      <c t="s">
        <v>22</v>
      </c>
    </row>
    <row r="30" spans="1:5" ht="38.25">
      <c r="A30" s="35" t="s">
        <v>49</v>
      </c>
      <c r="E30" s="36" t="s">
        <v>855</v>
      </c>
    </row>
    <row r="31" spans="1:5" ht="12.75">
      <c r="A31" s="37" t="s">
        <v>51</v>
      </c>
      <c r="E31" s="38" t="s">
        <v>52</v>
      </c>
    </row>
    <row r="32" spans="1:5" ht="12.75">
      <c r="A32" t="s">
        <v>53</v>
      </c>
      <c r="E32" s="36" t="s">
        <v>856</v>
      </c>
    </row>
    <row r="33" spans="1:18" ht="12.75" customHeight="1">
      <c r="A33" s="6" t="s">
        <v>42</v>
      </c>
      <c s="6"/>
      <c s="41" t="s">
        <v>28</v>
      </c>
      <c s="6"/>
      <c s="27" t="s">
        <v>95</v>
      </c>
      <c s="6"/>
      <c s="6"/>
      <c s="6"/>
      <c s="42">
        <f>0+Q33</f>
      </c>
      <c r="O33">
        <f>0+R33</f>
      </c>
      <c r="Q33">
        <f>0+I34+I38</f>
      </c>
      <c>
        <f>0+O34+O38</f>
      </c>
    </row>
    <row r="34" spans="1:16" ht="25.5">
      <c r="A34" s="25" t="s">
        <v>44</v>
      </c>
      <c s="29" t="s">
        <v>73</v>
      </c>
      <c s="29" t="s">
        <v>143</v>
      </c>
      <c s="25" t="s">
        <v>46</v>
      </c>
      <c s="30" t="s">
        <v>144</v>
      </c>
      <c s="31" t="s">
        <v>139</v>
      </c>
      <c s="32">
        <v>300</v>
      </c>
      <c s="33">
        <v>0</v>
      </c>
      <c s="34">
        <f>ROUND(ROUND(H34,2)*ROUND(G34,3),2)</f>
      </c>
      <c r="O34">
        <f>(I34*21)/100</f>
      </c>
      <c t="s">
        <v>22</v>
      </c>
    </row>
    <row r="35" spans="1:5" ht="12.75">
      <c r="A35" s="35" t="s">
        <v>49</v>
      </c>
      <c r="E35" s="36" t="s">
        <v>857</v>
      </c>
    </row>
    <row r="36" spans="1:5" ht="12.75">
      <c r="A36" s="37" t="s">
        <v>51</v>
      </c>
      <c r="E36" s="38" t="s">
        <v>858</v>
      </c>
    </row>
    <row r="37" spans="1:5" ht="63.75">
      <c r="A37" t="s">
        <v>53</v>
      </c>
      <c r="E37" s="36" t="s">
        <v>171</v>
      </c>
    </row>
    <row r="38" spans="1:16" ht="12.75">
      <c r="A38" s="25" t="s">
        <v>44</v>
      </c>
      <c s="29" t="s">
        <v>79</v>
      </c>
      <c s="29" t="s">
        <v>859</v>
      </c>
      <c s="25" t="s">
        <v>46</v>
      </c>
      <c s="30" t="s">
        <v>860</v>
      </c>
      <c s="31" t="s">
        <v>139</v>
      </c>
      <c s="32">
        <v>300</v>
      </c>
      <c s="33">
        <v>0</v>
      </c>
      <c s="34">
        <f>ROUND(ROUND(H38,2)*ROUND(G38,3),2)</f>
      </c>
      <c r="O38">
        <f>(I38*21)/100</f>
      </c>
      <c t="s">
        <v>22</v>
      </c>
    </row>
    <row r="39" spans="1:5" ht="12.75">
      <c r="A39" s="35" t="s">
        <v>49</v>
      </c>
      <c r="E39" s="36" t="s">
        <v>861</v>
      </c>
    </row>
    <row r="40" spans="1:5" ht="12.75">
      <c r="A40" s="37" t="s">
        <v>51</v>
      </c>
      <c r="E40" s="38" t="s">
        <v>858</v>
      </c>
    </row>
    <row r="41" spans="1:5" ht="267.75">
      <c r="A41" t="s">
        <v>53</v>
      </c>
      <c r="E41" s="36" t="s">
        <v>862</v>
      </c>
    </row>
    <row r="42" spans="1:18" ht="12.75" customHeight="1">
      <c r="A42" s="6" t="s">
        <v>42</v>
      </c>
      <c s="6"/>
      <c s="41" t="s">
        <v>34</v>
      </c>
      <c s="6"/>
      <c s="27" t="s">
        <v>280</v>
      </c>
      <c s="6"/>
      <c s="6"/>
      <c s="6"/>
      <c s="42">
        <f>0+Q42</f>
      </c>
      <c r="O42">
        <f>0+R42</f>
      </c>
      <c r="Q42">
        <f>0+I43</f>
      </c>
      <c>
        <f>0+O43</f>
      </c>
    </row>
    <row r="43" spans="1:16" ht="12.75">
      <c r="A43" s="25" t="s">
        <v>44</v>
      </c>
      <c s="29" t="s">
        <v>39</v>
      </c>
      <c s="29" t="s">
        <v>863</v>
      </c>
      <c s="25" t="s">
        <v>60</v>
      </c>
      <c s="30" t="s">
        <v>864</v>
      </c>
      <c s="31" t="s">
        <v>139</v>
      </c>
      <c s="32">
        <v>675</v>
      </c>
      <c s="33">
        <v>0</v>
      </c>
      <c s="34">
        <f>ROUND(ROUND(H43,2)*ROUND(G43,3),2)</f>
      </c>
      <c r="O43">
        <f>(I43*21)/100</f>
      </c>
      <c t="s">
        <v>22</v>
      </c>
    </row>
    <row r="44" spans="1:5" ht="38.25">
      <c r="A44" s="35" t="s">
        <v>49</v>
      </c>
      <c r="E44" s="36" t="s">
        <v>865</v>
      </c>
    </row>
    <row r="45" spans="1:5" ht="51">
      <c r="A45" s="37" t="s">
        <v>51</v>
      </c>
      <c r="E45" s="38" t="s">
        <v>866</v>
      </c>
    </row>
    <row r="46" spans="1:5" ht="102">
      <c r="A46" t="s">
        <v>53</v>
      </c>
      <c r="E46" s="36" t="s">
        <v>867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0+O8+O29+O50+O55+O84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868</v>
      </c>
      <c s="39">
        <f>0+I8+I29+I50+I55+I84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868</v>
      </c>
      <c s="6"/>
      <c s="18" t="s">
        <v>869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0+I9+I13+I17+I21+I25</f>
      </c>
      <c>
        <f>0+O9+O13+O17+O21+O25</f>
      </c>
    </row>
    <row r="9" spans="1:16" ht="12.75">
      <c r="A9" s="25" t="s">
        <v>44</v>
      </c>
      <c s="29" t="s">
        <v>28</v>
      </c>
      <c s="29" t="s">
        <v>133</v>
      </c>
      <c s="25" t="s">
        <v>46</v>
      </c>
      <c s="30" t="s">
        <v>134</v>
      </c>
      <c s="31" t="s">
        <v>129</v>
      </c>
      <c s="32">
        <v>914.47</v>
      </c>
      <c s="33">
        <v>0</v>
      </c>
      <c s="34">
        <f>ROUND(ROUND(H9,2)*ROUND(G9,3),2)</f>
      </c>
      <c r="O9">
        <f>(I9*21)/100</f>
      </c>
      <c t="s">
        <v>22</v>
      </c>
    </row>
    <row r="10" spans="1:5" ht="12.75">
      <c r="A10" s="35" t="s">
        <v>49</v>
      </c>
      <c r="E10" s="36" t="s">
        <v>135</v>
      </c>
    </row>
    <row r="11" spans="1:5" ht="12.75">
      <c r="A11" s="37" t="s">
        <v>51</v>
      </c>
      <c r="E11" s="38" t="s">
        <v>870</v>
      </c>
    </row>
    <row r="12" spans="1:5" ht="25.5">
      <c r="A12" t="s">
        <v>53</v>
      </c>
      <c r="E12" s="36" t="s">
        <v>132</v>
      </c>
    </row>
    <row r="13" spans="1:16" ht="12.75">
      <c r="A13" s="25" t="s">
        <v>44</v>
      </c>
      <c s="29" t="s">
        <v>22</v>
      </c>
      <c s="29" t="s">
        <v>45</v>
      </c>
      <c s="25" t="s">
        <v>846</v>
      </c>
      <c s="30" t="s">
        <v>47</v>
      </c>
      <c s="31" t="s">
        <v>48</v>
      </c>
      <c s="32">
        <v>1</v>
      </c>
      <c s="33">
        <v>0</v>
      </c>
      <c s="34">
        <f>ROUND(ROUND(H13,2)*ROUND(G13,3),2)</f>
      </c>
      <c r="O13">
        <f>(I13*21)/100</f>
      </c>
      <c t="s">
        <v>22</v>
      </c>
    </row>
    <row r="14" spans="1:5" ht="38.25">
      <c r="A14" s="35" t="s">
        <v>49</v>
      </c>
      <c r="E14" s="36" t="s">
        <v>847</v>
      </c>
    </row>
    <row r="15" spans="1:5" ht="25.5">
      <c r="A15" s="37" t="s">
        <v>51</v>
      </c>
      <c r="E15" s="38" t="s">
        <v>871</v>
      </c>
    </row>
    <row r="16" spans="1:5" ht="12.75">
      <c r="A16" t="s">
        <v>53</v>
      </c>
      <c r="E16" s="36" t="s">
        <v>54</v>
      </c>
    </row>
    <row r="17" spans="1:16" ht="12.75">
      <c r="A17" s="25" t="s">
        <v>44</v>
      </c>
      <c s="29" t="s">
        <v>21</v>
      </c>
      <c s="29" t="s">
        <v>45</v>
      </c>
      <c s="25" t="s">
        <v>872</v>
      </c>
      <c s="30" t="s">
        <v>47</v>
      </c>
      <c s="31" t="s">
        <v>48</v>
      </c>
      <c s="32">
        <v>1</v>
      </c>
      <c s="33">
        <v>0</v>
      </c>
      <c s="34">
        <f>ROUND(ROUND(H17,2)*ROUND(G17,3),2)</f>
      </c>
      <c r="O17">
        <f>(I17*21)/100</f>
      </c>
      <c t="s">
        <v>22</v>
      </c>
    </row>
    <row r="18" spans="1:5" ht="25.5">
      <c r="A18" s="35" t="s">
        <v>49</v>
      </c>
      <c r="E18" s="36" t="s">
        <v>873</v>
      </c>
    </row>
    <row r="19" spans="1:5" ht="25.5">
      <c r="A19" s="37" t="s">
        <v>51</v>
      </c>
      <c r="E19" s="38" t="s">
        <v>871</v>
      </c>
    </row>
    <row r="20" spans="1:5" ht="12.75">
      <c r="A20" t="s">
        <v>53</v>
      </c>
      <c r="E20" s="36" t="s">
        <v>54</v>
      </c>
    </row>
    <row r="21" spans="1:16" ht="12.75">
      <c r="A21" s="25" t="s">
        <v>44</v>
      </c>
      <c s="29" t="s">
        <v>32</v>
      </c>
      <c s="29" t="s">
        <v>45</v>
      </c>
      <c s="25" t="s">
        <v>849</v>
      </c>
      <c s="30" t="s">
        <v>47</v>
      </c>
      <c s="31" t="s">
        <v>48</v>
      </c>
      <c s="32">
        <v>1</v>
      </c>
      <c s="33">
        <v>0</v>
      </c>
      <c s="34">
        <f>ROUND(ROUND(H21,2)*ROUND(G21,3),2)</f>
      </c>
      <c r="O21">
        <f>(I21*21)/100</f>
      </c>
      <c t="s">
        <v>22</v>
      </c>
    </row>
    <row r="22" spans="1:5" ht="76.5">
      <c r="A22" s="35" t="s">
        <v>49</v>
      </c>
      <c r="E22" s="36" t="s">
        <v>850</v>
      </c>
    </row>
    <row r="23" spans="1:5" ht="25.5">
      <c r="A23" s="37" t="s">
        <v>51</v>
      </c>
      <c r="E23" s="38" t="s">
        <v>871</v>
      </c>
    </row>
    <row r="24" spans="1:5" ht="12.75">
      <c r="A24" t="s">
        <v>53</v>
      </c>
      <c r="E24" s="36" t="s">
        <v>54</v>
      </c>
    </row>
    <row r="25" spans="1:16" ht="12.75">
      <c r="A25" s="25" t="s">
        <v>44</v>
      </c>
      <c s="29" t="s">
        <v>34</v>
      </c>
      <c s="29" t="s">
        <v>45</v>
      </c>
      <c s="25" t="s">
        <v>851</v>
      </c>
      <c s="30" t="s">
        <v>47</v>
      </c>
      <c s="31" t="s">
        <v>48</v>
      </c>
      <c s="32">
        <v>1</v>
      </c>
      <c s="33">
        <v>0</v>
      </c>
      <c s="34">
        <f>ROUND(ROUND(H25,2)*ROUND(G25,3),2)</f>
      </c>
      <c r="O25">
        <f>(I25*21)/100</f>
      </c>
      <c t="s">
        <v>22</v>
      </c>
    </row>
    <row r="26" spans="1:5" ht="25.5">
      <c r="A26" s="35" t="s">
        <v>49</v>
      </c>
      <c r="E26" s="36" t="s">
        <v>852</v>
      </c>
    </row>
    <row r="27" spans="1:5" ht="25.5">
      <c r="A27" s="37" t="s">
        <v>51</v>
      </c>
      <c r="E27" s="38" t="s">
        <v>871</v>
      </c>
    </row>
    <row r="28" spans="1:5" ht="12.75">
      <c r="A28" t="s">
        <v>53</v>
      </c>
      <c r="E28" s="36" t="s">
        <v>54</v>
      </c>
    </row>
    <row r="29" spans="1:18" ht="12.75" customHeight="1">
      <c r="A29" s="6" t="s">
        <v>42</v>
      </c>
      <c s="6"/>
      <c s="41" t="s">
        <v>28</v>
      </c>
      <c s="6"/>
      <c s="27" t="s">
        <v>95</v>
      </c>
      <c s="6"/>
      <c s="6"/>
      <c s="6"/>
      <c s="42">
        <f>0+Q29</f>
      </c>
      <c r="O29">
        <f>0+R29</f>
      </c>
      <c r="Q29">
        <f>0+I30+I34+I38+I42+I46</f>
      </c>
      <c>
        <f>0+O30+O34+O38+O42+O46</f>
      </c>
    </row>
    <row r="30" spans="1:16" ht="25.5">
      <c r="A30" s="25" t="s">
        <v>44</v>
      </c>
      <c s="29" t="s">
        <v>36</v>
      </c>
      <c s="29" t="s">
        <v>874</v>
      </c>
      <c s="25" t="s">
        <v>46</v>
      </c>
      <c s="30" t="s">
        <v>875</v>
      </c>
      <c s="31" t="s">
        <v>139</v>
      </c>
      <c s="32">
        <v>127.875</v>
      </c>
      <c s="33">
        <v>0</v>
      </c>
      <c s="34">
        <f>ROUND(ROUND(H30,2)*ROUND(G30,3),2)</f>
      </c>
      <c r="O30">
        <f>(I30*21)/100</f>
      </c>
      <c t="s">
        <v>22</v>
      </c>
    </row>
    <row r="31" spans="1:5" ht="38.25">
      <c r="A31" s="35" t="s">
        <v>49</v>
      </c>
      <c r="E31" s="36" t="s">
        <v>876</v>
      </c>
    </row>
    <row r="32" spans="1:5" ht="38.25">
      <c r="A32" s="37" t="s">
        <v>51</v>
      </c>
      <c r="E32" s="38" t="s">
        <v>877</v>
      </c>
    </row>
    <row r="33" spans="1:5" ht="63.75">
      <c r="A33" t="s">
        <v>53</v>
      </c>
      <c r="E33" s="36" t="s">
        <v>171</v>
      </c>
    </row>
    <row r="34" spans="1:16" ht="12.75">
      <c r="A34" s="25" t="s">
        <v>44</v>
      </c>
      <c s="29" t="s">
        <v>73</v>
      </c>
      <c s="29" t="s">
        <v>173</v>
      </c>
      <c s="25" t="s">
        <v>46</v>
      </c>
      <c s="30" t="s">
        <v>174</v>
      </c>
      <c s="31" t="s">
        <v>160</v>
      </c>
      <c s="32">
        <v>465</v>
      </c>
      <c s="33">
        <v>0</v>
      </c>
      <c s="34">
        <f>ROUND(ROUND(H34,2)*ROUND(G34,3),2)</f>
      </c>
      <c r="O34">
        <f>(I34*21)/100</f>
      </c>
      <c t="s">
        <v>22</v>
      </c>
    </row>
    <row r="35" spans="1:5" ht="25.5">
      <c r="A35" s="35" t="s">
        <v>49</v>
      </c>
      <c r="E35" s="36" t="s">
        <v>878</v>
      </c>
    </row>
    <row r="36" spans="1:5" ht="25.5">
      <c r="A36" s="37" t="s">
        <v>51</v>
      </c>
      <c r="E36" s="38" t="s">
        <v>879</v>
      </c>
    </row>
    <row r="37" spans="1:5" ht="25.5">
      <c r="A37" t="s">
        <v>53</v>
      </c>
      <c r="E37" s="36" t="s">
        <v>177</v>
      </c>
    </row>
    <row r="38" spans="1:16" ht="12.75">
      <c r="A38" s="25" t="s">
        <v>44</v>
      </c>
      <c s="29" t="s">
        <v>79</v>
      </c>
      <c s="29" t="s">
        <v>179</v>
      </c>
      <c s="25" t="s">
        <v>46</v>
      </c>
      <c s="30" t="s">
        <v>180</v>
      </c>
      <c s="31" t="s">
        <v>139</v>
      </c>
      <c s="32">
        <v>481.275</v>
      </c>
      <c s="33">
        <v>0</v>
      </c>
      <c s="34">
        <f>ROUND(ROUND(H38,2)*ROUND(G38,3),2)</f>
      </c>
      <c r="O38">
        <f>(I38*21)/100</f>
      </c>
      <c t="s">
        <v>22</v>
      </c>
    </row>
    <row r="39" spans="1:5" ht="12.75">
      <c r="A39" s="35" t="s">
        <v>49</v>
      </c>
      <c r="E39" s="36" t="s">
        <v>880</v>
      </c>
    </row>
    <row r="40" spans="1:5" ht="25.5">
      <c r="A40" s="37" t="s">
        <v>51</v>
      </c>
      <c r="E40" s="38" t="s">
        <v>881</v>
      </c>
    </row>
    <row r="41" spans="1:5" ht="382.5">
      <c r="A41" t="s">
        <v>53</v>
      </c>
      <c r="E41" s="36" t="s">
        <v>183</v>
      </c>
    </row>
    <row r="42" spans="1:16" ht="12.75">
      <c r="A42" s="25" t="s">
        <v>44</v>
      </c>
      <c s="29" t="s">
        <v>39</v>
      </c>
      <c s="29" t="s">
        <v>882</v>
      </c>
      <c s="25" t="s">
        <v>46</v>
      </c>
      <c s="30" t="s">
        <v>883</v>
      </c>
      <c s="31" t="s">
        <v>139</v>
      </c>
      <c s="32">
        <v>87.188</v>
      </c>
      <c s="33">
        <v>0</v>
      </c>
      <c s="34">
        <f>ROUND(ROUND(H42,2)*ROUND(G42,3),2)</f>
      </c>
      <c r="O42">
        <f>(I42*21)/100</f>
      </c>
      <c t="s">
        <v>22</v>
      </c>
    </row>
    <row r="43" spans="1:5" ht="25.5">
      <c r="A43" s="35" t="s">
        <v>49</v>
      </c>
      <c r="E43" s="36" t="s">
        <v>884</v>
      </c>
    </row>
    <row r="44" spans="1:5" ht="38.25">
      <c r="A44" s="37" t="s">
        <v>51</v>
      </c>
      <c r="E44" s="38" t="s">
        <v>885</v>
      </c>
    </row>
    <row r="45" spans="1:5" ht="63.75">
      <c r="A45" t="s">
        <v>53</v>
      </c>
      <c r="E45" s="36" t="s">
        <v>198</v>
      </c>
    </row>
    <row r="46" spans="1:16" ht="12.75">
      <c r="A46" s="25" t="s">
        <v>44</v>
      </c>
      <c s="29" t="s">
        <v>41</v>
      </c>
      <c s="29" t="s">
        <v>239</v>
      </c>
      <c s="25" t="s">
        <v>46</v>
      </c>
      <c s="30" t="s">
        <v>240</v>
      </c>
      <c s="31" t="s">
        <v>98</v>
      </c>
      <c s="32">
        <v>1604.25</v>
      </c>
      <c s="33">
        <v>0</v>
      </c>
      <c s="34">
        <f>ROUND(ROUND(H46,2)*ROUND(G46,3),2)</f>
      </c>
      <c r="O46">
        <f>(I46*21)/100</f>
      </c>
      <c t="s">
        <v>22</v>
      </c>
    </row>
    <row r="47" spans="1:5" ht="12.75">
      <c r="A47" s="35" t="s">
        <v>49</v>
      </c>
      <c r="E47" s="36" t="s">
        <v>46</v>
      </c>
    </row>
    <row r="48" spans="1:5" ht="12.75">
      <c r="A48" s="37" t="s">
        <v>51</v>
      </c>
      <c r="E48" s="38" t="s">
        <v>886</v>
      </c>
    </row>
    <row r="49" spans="1:5" ht="38.25">
      <c r="A49" t="s">
        <v>53</v>
      </c>
      <c r="E49" s="36" t="s">
        <v>242</v>
      </c>
    </row>
    <row r="50" spans="1:18" ht="12.75" customHeight="1">
      <c r="A50" s="6" t="s">
        <v>42</v>
      </c>
      <c s="6"/>
      <c s="41" t="s">
        <v>22</v>
      </c>
      <c s="6"/>
      <c s="27" t="s">
        <v>249</v>
      </c>
      <c s="6"/>
      <c s="6"/>
      <c s="6"/>
      <c s="42">
        <f>0+Q50</f>
      </c>
      <c r="O50">
        <f>0+R50</f>
      </c>
      <c r="Q50">
        <f>0+I51</f>
      </c>
      <c>
        <f>0+O51</f>
      </c>
    </row>
    <row r="51" spans="1:16" ht="12.75">
      <c r="A51" s="25" t="s">
        <v>44</v>
      </c>
      <c s="29" t="s">
        <v>172</v>
      </c>
      <c s="29" t="s">
        <v>257</v>
      </c>
      <c s="25" t="s">
        <v>46</v>
      </c>
      <c s="30" t="s">
        <v>258</v>
      </c>
      <c s="31" t="s">
        <v>98</v>
      </c>
      <c s="32">
        <v>1604.25</v>
      </c>
      <c s="33">
        <v>0</v>
      </c>
      <c s="34">
        <f>ROUND(ROUND(H51,2)*ROUND(G51,3),2)</f>
      </c>
      <c r="O51">
        <f>(I51*21)/100</f>
      </c>
      <c t="s">
        <v>22</v>
      </c>
    </row>
    <row r="52" spans="1:5" ht="38.25">
      <c r="A52" s="35" t="s">
        <v>49</v>
      </c>
      <c r="E52" s="36" t="s">
        <v>259</v>
      </c>
    </row>
    <row r="53" spans="1:5" ht="25.5">
      <c r="A53" s="37" t="s">
        <v>51</v>
      </c>
      <c r="E53" s="38" t="s">
        <v>887</v>
      </c>
    </row>
    <row r="54" spans="1:5" ht="51">
      <c r="A54" t="s">
        <v>53</v>
      </c>
      <c r="E54" s="36" t="s">
        <v>261</v>
      </c>
    </row>
    <row r="55" spans="1:18" ht="12.75" customHeight="1">
      <c r="A55" s="6" t="s">
        <v>42</v>
      </c>
      <c s="6"/>
      <c s="41" t="s">
        <v>34</v>
      </c>
      <c s="6"/>
      <c s="27" t="s">
        <v>280</v>
      </c>
      <c s="6"/>
      <c s="6"/>
      <c s="6"/>
      <c s="42">
        <f>0+Q55</f>
      </c>
      <c r="O55">
        <f>0+R55</f>
      </c>
      <c r="Q55">
        <f>0+I56+I60+I64+I68+I72+I76+I80</f>
      </c>
      <c>
        <f>0+O56+O60+O64+O68+O72+O76+O80</f>
      </c>
    </row>
    <row r="56" spans="1:16" ht="12.75">
      <c r="A56" s="25" t="s">
        <v>44</v>
      </c>
      <c s="29" t="s">
        <v>178</v>
      </c>
      <c s="29" t="s">
        <v>282</v>
      </c>
      <c s="25" t="s">
        <v>46</v>
      </c>
      <c s="30" t="s">
        <v>283</v>
      </c>
      <c s="31" t="s">
        <v>139</v>
      </c>
      <c s="32">
        <v>20.925</v>
      </c>
      <c s="33">
        <v>0</v>
      </c>
      <c s="34">
        <f>ROUND(ROUND(H56,2)*ROUND(G56,3),2)</f>
      </c>
      <c r="O56">
        <f>(I56*21)/100</f>
      </c>
      <c t="s">
        <v>22</v>
      </c>
    </row>
    <row r="57" spans="1:5" ht="25.5">
      <c r="A57" s="35" t="s">
        <v>49</v>
      </c>
      <c r="E57" s="36" t="s">
        <v>888</v>
      </c>
    </row>
    <row r="58" spans="1:5" ht="38.25">
      <c r="A58" s="37" t="s">
        <v>51</v>
      </c>
      <c r="E58" s="38" t="s">
        <v>889</v>
      </c>
    </row>
    <row r="59" spans="1:5" ht="51">
      <c r="A59" t="s">
        <v>53</v>
      </c>
      <c r="E59" s="36" t="s">
        <v>286</v>
      </c>
    </row>
    <row r="60" spans="1:16" ht="12.75">
      <c r="A60" s="25" t="s">
        <v>44</v>
      </c>
      <c s="29" t="s">
        <v>184</v>
      </c>
      <c s="29" t="s">
        <v>288</v>
      </c>
      <c s="25" t="s">
        <v>46</v>
      </c>
      <c s="30" t="s">
        <v>289</v>
      </c>
      <c s="31" t="s">
        <v>98</v>
      </c>
      <c s="32">
        <v>1325.25</v>
      </c>
      <c s="33">
        <v>0</v>
      </c>
      <c s="34">
        <f>ROUND(ROUND(H60,2)*ROUND(G60,3),2)</f>
      </c>
      <c r="O60">
        <f>(I60*21)/100</f>
      </c>
      <c t="s">
        <v>22</v>
      </c>
    </row>
    <row r="61" spans="1:5" ht="12.75">
      <c r="A61" s="35" t="s">
        <v>49</v>
      </c>
      <c r="E61" s="36" t="s">
        <v>890</v>
      </c>
    </row>
    <row r="62" spans="1:5" ht="25.5">
      <c r="A62" s="37" t="s">
        <v>51</v>
      </c>
      <c r="E62" s="38" t="s">
        <v>891</v>
      </c>
    </row>
    <row r="63" spans="1:5" ht="51">
      <c r="A63" t="s">
        <v>53</v>
      </c>
      <c r="E63" s="36" t="s">
        <v>286</v>
      </c>
    </row>
    <row r="64" spans="1:16" ht="12.75">
      <c r="A64" s="25" t="s">
        <v>44</v>
      </c>
      <c s="29" t="s">
        <v>190</v>
      </c>
      <c s="29" t="s">
        <v>892</v>
      </c>
      <c s="25" t="s">
        <v>46</v>
      </c>
      <c s="30" t="s">
        <v>893</v>
      </c>
      <c s="31" t="s">
        <v>139</v>
      </c>
      <c s="32">
        <v>87.188</v>
      </c>
      <c s="33">
        <v>0</v>
      </c>
      <c s="34">
        <f>ROUND(ROUND(H64,2)*ROUND(G64,3),2)</f>
      </c>
      <c r="O64">
        <f>(I64*21)/100</f>
      </c>
      <c t="s">
        <v>22</v>
      </c>
    </row>
    <row r="65" spans="1:5" ht="12.75">
      <c r="A65" s="35" t="s">
        <v>49</v>
      </c>
      <c r="E65" s="36" t="s">
        <v>894</v>
      </c>
    </row>
    <row r="66" spans="1:5" ht="38.25">
      <c r="A66" s="37" t="s">
        <v>51</v>
      </c>
      <c r="E66" s="38" t="s">
        <v>885</v>
      </c>
    </row>
    <row r="67" spans="1:5" ht="38.25">
      <c r="A67" t="s">
        <v>53</v>
      </c>
      <c r="E67" s="36" t="s">
        <v>895</v>
      </c>
    </row>
    <row r="68" spans="1:16" ht="12.75">
      <c r="A68" s="25" t="s">
        <v>44</v>
      </c>
      <c s="29" t="s">
        <v>193</v>
      </c>
      <c s="29" t="s">
        <v>298</v>
      </c>
      <c s="25" t="s">
        <v>46</v>
      </c>
      <c s="30" t="s">
        <v>299</v>
      </c>
      <c s="31" t="s">
        <v>98</v>
      </c>
      <c s="32">
        <v>1278.75</v>
      </c>
      <c s="33">
        <v>0</v>
      </c>
      <c s="34">
        <f>ROUND(ROUND(H68,2)*ROUND(G68,3),2)</f>
      </c>
      <c r="O68">
        <f>(I68*21)/100</f>
      </c>
      <c t="s">
        <v>22</v>
      </c>
    </row>
    <row r="69" spans="1:5" ht="12.75">
      <c r="A69" s="35" t="s">
        <v>49</v>
      </c>
      <c r="E69" s="36" t="s">
        <v>896</v>
      </c>
    </row>
    <row r="70" spans="1:5" ht="12.75">
      <c r="A70" s="37" t="s">
        <v>51</v>
      </c>
      <c r="E70" s="38" t="s">
        <v>897</v>
      </c>
    </row>
    <row r="71" spans="1:5" ht="51">
      <c r="A71" t="s">
        <v>53</v>
      </c>
      <c r="E71" s="36" t="s">
        <v>898</v>
      </c>
    </row>
    <row r="72" spans="1:16" ht="12.75">
      <c r="A72" s="25" t="s">
        <v>44</v>
      </c>
      <c s="29" t="s">
        <v>199</v>
      </c>
      <c s="29" t="s">
        <v>304</v>
      </c>
      <c s="25" t="s">
        <v>46</v>
      </c>
      <c s="30" t="s">
        <v>305</v>
      </c>
      <c s="31" t="s">
        <v>98</v>
      </c>
      <c s="32">
        <v>1209</v>
      </c>
      <c s="33">
        <v>0</v>
      </c>
      <c s="34">
        <f>ROUND(ROUND(H72,2)*ROUND(G72,3),2)</f>
      </c>
      <c r="O72">
        <f>(I72*21)/100</f>
      </c>
      <c t="s">
        <v>22</v>
      </c>
    </row>
    <row r="73" spans="1:5" ht="12.75">
      <c r="A73" s="35" t="s">
        <v>49</v>
      </c>
      <c r="E73" s="36" t="s">
        <v>899</v>
      </c>
    </row>
    <row r="74" spans="1:5" ht="12.75">
      <c r="A74" s="37" t="s">
        <v>51</v>
      </c>
      <c r="E74" s="38" t="s">
        <v>900</v>
      </c>
    </row>
    <row r="75" spans="1:5" ht="51">
      <c r="A75" t="s">
        <v>53</v>
      </c>
      <c r="E75" s="36" t="s">
        <v>302</v>
      </c>
    </row>
    <row r="76" spans="1:16" ht="12.75">
      <c r="A76" s="25" t="s">
        <v>44</v>
      </c>
      <c s="29" t="s">
        <v>205</v>
      </c>
      <c s="29" t="s">
        <v>901</v>
      </c>
      <c s="25" t="s">
        <v>46</v>
      </c>
      <c s="30" t="s">
        <v>902</v>
      </c>
      <c s="31" t="s">
        <v>98</v>
      </c>
      <c s="32">
        <v>1209</v>
      </c>
      <c s="33">
        <v>0</v>
      </c>
      <c s="34">
        <f>ROUND(ROUND(H76,2)*ROUND(G76,3),2)</f>
      </c>
      <c r="O76">
        <f>(I76*21)/100</f>
      </c>
      <c t="s">
        <v>22</v>
      </c>
    </row>
    <row r="77" spans="1:5" ht="12.75">
      <c r="A77" s="35" t="s">
        <v>49</v>
      </c>
      <c r="E77" s="36" t="s">
        <v>903</v>
      </c>
    </row>
    <row r="78" spans="1:5" ht="25.5">
      <c r="A78" s="37" t="s">
        <v>51</v>
      </c>
      <c r="E78" s="38" t="s">
        <v>904</v>
      </c>
    </row>
    <row r="79" spans="1:5" ht="140.25">
      <c r="A79" t="s">
        <v>53</v>
      </c>
      <c r="E79" s="36" t="s">
        <v>319</v>
      </c>
    </row>
    <row r="80" spans="1:16" ht="12.75">
      <c r="A80" s="25" t="s">
        <v>44</v>
      </c>
      <c s="29" t="s">
        <v>208</v>
      </c>
      <c s="29" t="s">
        <v>905</v>
      </c>
      <c s="25" t="s">
        <v>46</v>
      </c>
      <c s="30" t="s">
        <v>906</v>
      </c>
      <c s="31" t="s">
        <v>139</v>
      </c>
      <c s="32">
        <v>84.398</v>
      </c>
      <c s="33">
        <v>0</v>
      </c>
      <c s="34">
        <f>ROUND(ROUND(H80,2)*ROUND(G80,3),2)</f>
      </c>
      <c r="O80">
        <f>(I80*21)/100</f>
      </c>
      <c t="s">
        <v>22</v>
      </c>
    </row>
    <row r="81" spans="1:5" ht="12.75">
      <c r="A81" s="35" t="s">
        <v>49</v>
      </c>
      <c r="E81" s="36" t="s">
        <v>907</v>
      </c>
    </row>
    <row r="82" spans="1:5" ht="51">
      <c r="A82" s="37" t="s">
        <v>51</v>
      </c>
      <c r="E82" s="38" t="s">
        <v>908</v>
      </c>
    </row>
    <row r="83" spans="1:5" ht="140.25">
      <c r="A83" t="s">
        <v>53</v>
      </c>
      <c r="E83" s="36" t="s">
        <v>319</v>
      </c>
    </row>
    <row r="84" spans="1:18" ht="12.75" customHeight="1">
      <c r="A84" s="6" t="s">
        <v>42</v>
      </c>
      <c s="6"/>
      <c s="41" t="s">
        <v>39</v>
      </c>
      <c s="6"/>
      <c s="27" t="s">
        <v>112</v>
      </c>
      <c s="6"/>
      <c s="6"/>
      <c s="6"/>
      <c s="42">
        <f>0+Q84</f>
      </c>
      <c r="O84">
        <f>0+R84</f>
      </c>
      <c r="Q84">
        <f>0+I85</f>
      </c>
      <c>
        <f>0+O85</f>
      </c>
    </row>
    <row r="85" spans="1:16" ht="12.75">
      <c r="A85" s="25" t="s">
        <v>44</v>
      </c>
      <c s="29" t="s">
        <v>214</v>
      </c>
      <c s="29" t="s">
        <v>909</v>
      </c>
      <c s="25" t="s">
        <v>46</v>
      </c>
      <c s="30" t="s">
        <v>910</v>
      </c>
      <c s="31" t="s">
        <v>160</v>
      </c>
      <c s="32">
        <v>465</v>
      </c>
      <c s="33">
        <v>0</v>
      </c>
      <c s="34">
        <f>ROUND(ROUND(H85,2)*ROUND(G85,3),2)</f>
      </c>
      <c r="O85">
        <f>(I85*21)/100</f>
      </c>
      <c t="s">
        <v>22</v>
      </c>
    </row>
    <row r="86" spans="1:5" ht="12.75">
      <c r="A86" s="35" t="s">
        <v>49</v>
      </c>
      <c r="E86" s="36" t="s">
        <v>911</v>
      </c>
    </row>
    <row r="87" spans="1:5" ht="12.75">
      <c r="A87" s="37" t="s">
        <v>51</v>
      </c>
      <c r="E87" s="38" t="s">
        <v>912</v>
      </c>
    </row>
    <row r="88" spans="1:5" ht="38.25">
      <c r="A88" t="s">
        <v>53</v>
      </c>
      <c r="E88" s="36" t="s">
        <v>383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0+O8+O25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913</v>
      </c>
      <c s="39">
        <f>0+I8+I25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913</v>
      </c>
      <c s="6"/>
      <c s="18" t="s">
        <v>914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0+I9+I13+I17+I21</f>
      </c>
      <c>
        <f>0+O9+O13+O17+O21</f>
      </c>
    </row>
    <row r="9" spans="1:16" ht="12.75">
      <c r="A9" s="25" t="s">
        <v>44</v>
      </c>
      <c s="29" t="s">
        <v>28</v>
      </c>
      <c s="29" t="s">
        <v>45</v>
      </c>
      <c s="25" t="s">
        <v>846</v>
      </c>
      <c s="30" t="s">
        <v>47</v>
      </c>
      <c s="31" t="s">
        <v>48</v>
      </c>
      <c s="32">
        <v>1</v>
      </c>
      <c s="33">
        <v>0</v>
      </c>
      <c s="34">
        <f>ROUND(ROUND(H9,2)*ROUND(G9,3),2)</f>
      </c>
      <c r="O9">
        <f>(I9*21)/100</f>
      </c>
      <c t="s">
        <v>22</v>
      </c>
    </row>
    <row r="10" spans="1:5" ht="38.25">
      <c r="A10" s="35" t="s">
        <v>49</v>
      </c>
      <c r="E10" s="36" t="s">
        <v>847</v>
      </c>
    </row>
    <row r="11" spans="1:5" ht="25.5">
      <c r="A11" s="37" t="s">
        <v>51</v>
      </c>
      <c r="E11" s="38" t="s">
        <v>915</v>
      </c>
    </row>
    <row r="12" spans="1:5" ht="12.75">
      <c r="A12" t="s">
        <v>53</v>
      </c>
      <c r="E12" s="36" t="s">
        <v>54</v>
      </c>
    </row>
    <row r="13" spans="1:16" ht="12.75">
      <c r="A13" s="25" t="s">
        <v>44</v>
      </c>
      <c s="29" t="s">
        <v>22</v>
      </c>
      <c s="29" t="s">
        <v>45</v>
      </c>
      <c s="25" t="s">
        <v>872</v>
      </c>
      <c s="30" t="s">
        <v>47</v>
      </c>
      <c s="31" t="s">
        <v>48</v>
      </c>
      <c s="32">
        <v>1</v>
      </c>
      <c s="33">
        <v>0</v>
      </c>
      <c s="34">
        <f>ROUND(ROUND(H13,2)*ROUND(G13,3),2)</f>
      </c>
      <c r="O13">
        <f>(I13*21)/100</f>
      </c>
      <c t="s">
        <v>22</v>
      </c>
    </row>
    <row r="14" spans="1:5" ht="25.5">
      <c r="A14" s="35" t="s">
        <v>49</v>
      </c>
      <c r="E14" s="36" t="s">
        <v>873</v>
      </c>
    </row>
    <row r="15" spans="1:5" ht="25.5">
      <c r="A15" s="37" t="s">
        <v>51</v>
      </c>
      <c r="E15" s="38" t="s">
        <v>915</v>
      </c>
    </row>
    <row r="16" spans="1:5" ht="12.75">
      <c r="A16" t="s">
        <v>53</v>
      </c>
      <c r="E16" s="36" t="s">
        <v>54</v>
      </c>
    </row>
    <row r="17" spans="1:16" ht="12.75">
      <c r="A17" s="25" t="s">
        <v>44</v>
      </c>
      <c s="29" t="s">
        <v>21</v>
      </c>
      <c s="29" t="s">
        <v>45</v>
      </c>
      <c s="25" t="s">
        <v>849</v>
      </c>
      <c s="30" t="s">
        <v>47</v>
      </c>
      <c s="31" t="s">
        <v>48</v>
      </c>
      <c s="32">
        <v>1</v>
      </c>
      <c s="33">
        <v>0</v>
      </c>
      <c s="34">
        <f>ROUND(ROUND(H17,2)*ROUND(G17,3),2)</f>
      </c>
      <c r="O17">
        <f>(I17*21)/100</f>
      </c>
      <c t="s">
        <v>22</v>
      </c>
    </row>
    <row r="18" spans="1:5" ht="76.5">
      <c r="A18" s="35" t="s">
        <v>49</v>
      </c>
      <c r="E18" s="36" t="s">
        <v>850</v>
      </c>
    </row>
    <row r="19" spans="1:5" ht="25.5">
      <c r="A19" s="37" t="s">
        <v>51</v>
      </c>
      <c r="E19" s="38" t="s">
        <v>871</v>
      </c>
    </row>
    <row r="20" spans="1:5" ht="12.75">
      <c r="A20" t="s">
        <v>53</v>
      </c>
      <c r="E20" s="36" t="s">
        <v>54</v>
      </c>
    </row>
    <row r="21" spans="1:16" ht="12.75">
      <c r="A21" s="25" t="s">
        <v>44</v>
      </c>
      <c s="29" t="s">
        <v>32</v>
      </c>
      <c s="29" t="s">
        <v>45</v>
      </c>
      <c s="25" t="s">
        <v>851</v>
      </c>
      <c s="30" t="s">
        <v>47</v>
      </c>
      <c s="31" t="s">
        <v>48</v>
      </c>
      <c s="32">
        <v>1</v>
      </c>
      <c s="33">
        <v>0</v>
      </c>
      <c s="34">
        <f>ROUND(ROUND(H21,2)*ROUND(G21,3),2)</f>
      </c>
      <c r="O21">
        <f>(I21*21)/100</f>
      </c>
      <c t="s">
        <v>22</v>
      </c>
    </row>
    <row r="22" spans="1:5" ht="25.5">
      <c r="A22" s="35" t="s">
        <v>49</v>
      </c>
      <c r="E22" s="36" t="s">
        <v>852</v>
      </c>
    </row>
    <row r="23" spans="1:5" ht="25.5">
      <c r="A23" s="37" t="s">
        <v>51</v>
      </c>
      <c r="E23" s="38" t="s">
        <v>871</v>
      </c>
    </row>
    <row r="24" spans="1:5" ht="12.75">
      <c r="A24" t="s">
        <v>53</v>
      </c>
      <c r="E24" s="36" t="s">
        <v>54</v>
      </c>
    </row>
    <row r="25" spans="1:18" ht="12.75" customHeight="1">
      <c r="A25" s="6" t="s">
        <v>42</v>
      </c>
      <c s="6"/>
      <c s="41" t="s">
        <v>34</v>
      </c>
      <c s="6"/>
      <c s="27" t="s">
        <v>280</v>
      </c>
      <c s="6"/>
      <c s="6"/>
      <c s="6"/>
      <c s="42">
        <f>0+Q25</f>
      </c>
      <c r="O25">
        <f>0+R25</f>
      </c>
      <c r="Q25">
        <f>0+I26</f>
      </c>
      <c>
        <f>0+O26</f>
      </c>
    </row>
    <row r="26" spans="1:16" ht="12.75">
      <c r="A26" s="25" t="s">
        <v>44</v>
      </c>
      <c s="29" t="s">
        <v>34</v>
      </c>
      <c s="29" t="s">
        <v>916</v>
      </c>
      <c s="25" t="s">
        <v>121</v>
      </c>
      <c s="30" t="s">
        <v>917</v>
      </c>
      <c s="31" t="s">
        <v>48</v>
      </c>
      <c s="32">
        <v>1</v>
      </c>
      <c s="33">
        <v>0</v>
      </c>
      <c s="34">
        <f>ROUND(ROUND(H26,2)*ROUND(G26,3),2)</f>
      </c>
      <c r="O26">
        <f>(I26*21)/100</f>
      </c>
      <c t="s">
        <v>22</v>
      </c>
    </row>
    <row r="27" spans="1:5" ht="89.25">
      <c r="A27" s="35" t="s">
        <v>49</v>
      </c>
      <c r="E27" s="36" t="s">
        <v>918</v>
      </c>
    </row>
    <row r="28" spans="1:5" ht="38.25">
      <c r="A28" s="37" t="s">
        <v>51</v>
      </c>
      <c r="E28" s="38" t="s">
        <v>919</v>
      </c>
    </row>
    <row r="29" spans="1:5" ht="204">
      <c r="A29" t="s">
        <v>53</v>
      </c>
      <c r="E29" s="36" t="s">
        <v>920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</v>
      </c>
      <c s="39">
        <f>0+I8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23</v>
      </c>
      <c s="6"/>
      <c s="18" t="s">
        <v>24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0+I9+I13+I17+I21+I25+I29+I33+I37</f>
      </c>
      <c>
        <f>0+O9+O13+O17+O21+O25+O29+O33+O37</f>
      </c>
    </row>
    <row r="9" spans="1:16" ht="12.75">
      <c r="A9" s="25" t="s">
        <v>44</v>
      </c>
      <c s="29" t="s">
        <v>28</v>
      </c>
      <c s="29" t="s">
        <v>45</v>
      </c>
      <c s="25" t="s">
        <v>46</v>
      </c>
      <c s="30" t="s">
        <v>47</v>
      </c>
      <c s="31" t="s">
        <v>48</v>
      </c>
      <c s="32">
        <v>1</v>
      </c>
      <c s="33">
        <v>0</v>
      </c>
      <c s="34">
        <f>ROUND(ROUND(H9,2)*ROUND(G9,3),2)</f>
      </c>
      <c r="O9">
        <f>(I9*21)/100</f>
      </c>
      <c t="s">
        <v>22</v>
      </c>
    </row>
    <row r="10" spans="1:5" ht="76.5">
      <c r="A10" s="35" t="s">
        <v>49</v>
      </c>
      <c r="E10" s="36" t="s">
        <v>50</v>
      </c>
    </row>
    <row r="11" spans="1:5" ht="12.75">
      <c r="A11" s="37" t="s">
        <v>51</v>
      </c>
      <c r="E11" s="38" t="s">
        <v>52</v>
      </c>
    </row>
    <row r="12" spans="1:5" ht="12.75">
      <c r="A12" t="s">
        <v>53</v>
      </c>
      <c r="E12" s="36" t="s">
        <v>54</v>
      </c>
    </row>
    <row r="13" spans="1:16" ht="12.75">
      <c r="A13" s="25" t="s">
        <v>44</v>
      </c>
      <c s="29" t="s">
        <v>22</v>
      </c>
      <c s="29" t="s">
        <v>55</v>
      </c>
      <c s="25" t="s">
        <v>46</v>
      </c>
      <c s="30" t="s">
        <v>56</v>
      </c>
      <c s="31" t="s">
        <v>48</v>
      </c>
      <c s="32">
        <v>1</v>
      </c>
      <c s="33">
        <v>0</v>
      </c>
      <c s="34">
        <f>ROUND(ROUND(H13,2)*ROUND(G13,3),2)</f>
      </c>
      <c r="O13">
        <f>(I13*21)/100</f>
      </c>
      <c t="s">
        <v>22</v>
      </c>
    </row>
    <row r="14" spans="1:5" ht="25.5">
      <c r="A14" s="35" t="s">
        <v>49</v>
      </c>
      <c r="E14" s="36" t="s">
        <v>57</v>
      </c>
    </row>
    <row r="15" spans="1:5" ht="12.75">
      <c r="A15" s="37" t="s">
        <v>51</v>
      </c>
      <c r="E15" s="38" t="s">
        <v>52</v>
      </c>
    </row>
    <row r="16" spans="1:5" ht="38.25">
      <c r="A16" t="s">
        <v>53</v>
      </c>
      <c r="E16" s="36" t="s">
        <v>58</v>
      </c>
    </row>
    <row r="17" spans="1:16" ht="12.75">
      <c r="A17" s="25" t="s">
        <v>44</v>
      </c>
      <c s="29" t="s">
        <v>21</v>
      </c>
      <c s="29" t="s">
        <v>59</v>
      </c>
      <c s="25" t="s">
        <v>60</v>
      </c>
      <c s="30" t="s">
        <v>61</v>
      </c>
      <c s="31" t="s">
        <v>48</v>
      </c>
      <c s="32">
        <v>1</v>
      </c>
      <c s="33">
        <v>0</v>
      </c>
      <c s="34">
        <f>ROUND(ROUND(H17,2)*ROUND(G17,3),2)</f>
      </c>
      <c r="O17">
        <f>(I17*21)/100</f>
      </c>
      <c t="s">
        <v>22</v>
      </c>
    </row>
    <row r="18" spans="1:5" ht="51">
      <c r="A18" s="35" t="s">
        <v>49</v>
      </c>
      <c r="E18" s="36" t="s">
        <v>62</v>
      </c>
    </row>
    <row r="19" spans="1:5" ht="12.75">
      <c r="A19" s="37" t="s">
        <v>51</v>
      </c>
      <c r="E19" s="38" t="s">
        <v>52</v>
      </c>
    </row>
    <row r="20" spans="1:5" ht="12.75">
      <c r="A20" t="s">
        <v>53</v>
      </c>
      <c r="E20" s="36" t="s">
        <v>63</v>
      </c>
    </row>
    <row r="21" spans="1:16" ht="12.75">
      <c r="A21" s="25" t="s">
        <v>44</v>
      </c>
      <c s="29" t="s">
        <v>32</v>
      </c>
      <c s="29" t="s">
        <v>59</v>
      </c>
      <c s="25" t="s">
        <v>64</v>
      </c>
      <c s="30" t="s">
        <v>61</v>
      </c>
      <c s="31" t="s">
        <v>48</v>
      </c>
      <c s="32">
        <v>1</v>
      </c>
      <c s="33">
        <v>0</v>
      </c>
      <c s="34">
        <f>ROUND(ROUND(H21,2)*ROUND(G21,3),2)</f>
      </c>
      <c r="O21">
        <f>(I21*21)/100</f>
      </c>
      <c t="s">
        <v>22</v>
      </c>
    </row>
    <row r="22" spans="1:5" ht="25.5">
      <c r="A22" s="35" t="s">
        <v>49</v>
      </c>
      <c r="E22" s="36" t="s">
        <v>65</v>
      </c>
    </row>
    <row r="23" spans="1:5" ht="25.5">
      <c r="A23" s="37" t="s">
        <v>51</v>
      </c>
      <c r="E23" s="38" t="s">
        <v>66</v>
      </c>
    </row>
    <row r="24" spans="1:5" ht="12.75">
      <c r="A24" t="s">
        <v>53</v>
      </c>
      <c r="E24" s="36" t="s">
        <v>63</v>
      </c>
    </row>
    <row r="25" spans="1:16" ht="12.75">
      <c r="A25" s="25" t="s">
        <v>44</v>
      </c>
      <c s="29" t="s">
        <v>34</v>
      </c>
      <c s="29" t="s">
        <v>67</v>
      </c>
      <c s="25" t="s">
        <v>46</v>
      </c>
      <c s="30" t="s">
        <v>68</v>
      </c>
      <c s="31" t="s">
        <v>48</v>
      </c>
      <c s="32">
        <v>1</v>
      </c>
      <c s="33">
        <v>0</v>
      </c>
      <c s="34">
        <f>ROUND(ROUND(H25,2)*ROUND(G25,3),2)</f>
      </c>
      <c r="O25">
        <f>(I25*21)/100</f>
      </c>
      <c t="s">
        <v>22</v>
      </c>
    </row>
    <row r="26" spans="1:5" ht="63.75">
      <c r="A26" s="35" t="s">
        <v>49</v>
      </c>
      <c r="E26" s="36" t="s">
        <v>69</v>
      </c>
    </row>
    <row r="27" spans="1:5" ht="12.75">
      <c r="A27" s="37" t="s">
        <v>51</v>
      </c>
      <c r="E27" s="38" t="s">
        <v>52</v>
      </c>
    </row>
    <row r="28" spans="1:5" ht="12.75">
      <c r="A28" t="s">
        <v>53</v>
      </c>
      <c r="E28" s="36" t="s">
        <v>63</v>
      </c>
    </row>
    <row r="29" spans="1:16" ht="12.75">
      <c r="A29" s="25" t="s">
        <v>44</v>
      </c>
      <c s="29" t="s">
        <v>36</v>
      </c>
      <c s="29" t="s">
        <v>70</v>
      </c>
      <c s="25" t="s">
        <v>46</v>
      </c>
      <c s="30" t="s">
        <v>71</v>
      </c>
      <c s="31" t="s">
        <v>48</v>
      </c>
      <c s="32">
        <v>1</v>
      </c>
      <c s="33">
        <v>0</v>
      </c>
      <c s="34">
        <f>ROUND(ROUND(H29,2)*ROUND(G29,3),2)</f>
      </c>
      <c r="O29">
        <f>(I29*21)/100</f>
      </c>
      <c t="s">
        <v>22</v>
      </c>
    </row>
    <row r="30" spans="1:5" ht="89.25">
      <c r="A30" s="35" t="s">
        <v>49</v>
      </c>
      <c r="E30" s="36" t="s">
        <v>72</v>
      </c>
    </row>
    <row r="31" spans="1:5" ht="12.75">
      <c r="A31" s="37" t="s">
        <v>51</v>
      </c>
      <c r="E31" s="38" t="s">
        <v>46</v>
      </c>
    </row>
    <row r="32" spans="1:5" ht="12.75">
      <c r="A32" t="s">
        <v>53</v>
      </c>
      <c r="E32" s="36" t="s">
        <v>63</v>
      </c>
    </row>
    <row r="33" spans="1:16" ht="12.75">
      <c r="A33" s="25" t="s">
        <v>44</v>
      </c>
      <c s="29" t="s">
        <v>73</v>
      </c>
      <c s="29" t="s">
        <v>74</v>
      </c>
      <c s="25" t="s">
        <v>46</v>
      </c>
      <c s="30" t="s">
        <v>75</v>
      </c>
      <c s="31" t="s">
        <v>48</v>
      </c>
      <c s="32">
        <v>1</v>
      </c>
      <c s="33">
        <v>0</v>
      </c>
      <c s="34">
        <f>ROUND(ROUND(H33,2)*ROUND(G33,3),2)</f>
      </c>
      <c r="O33">
        <f>(I33*21)/100</f>
      </c>
      <c t="s">
        <v>22</v>
      </c>
    </row>
    <row r="34" spans="1:5" ht="51">
      <c r="A34" s="35" t="s">
        <v>49</v>
      </c>
      <c r="E34" s="36" t="s">
        <v>76</v>
      </c>
    </row>
    <row r="35" spans="1:5" ht="63.75">
      <c r="A35" s="37" t="s">
        <v>51</v>
      </c>
      <c r="E35" s="38" t="s">
        <v>77</v>
      </c>
    </row>
    <row r="36" spans="1:5" ht="63.75">
      <c r="A36" t="s">
        <v>53</v>
      </c>
      <c r="E36" s="36" t="s">
        <v>78</v>
      </c>
    </row>
    <row r="37" spans="1:16" ht="12.75">
      <c r="A37" s="25" t="s">
        <v>44</v>
      </c>
      <c s="29" t="s">
        <v>79</v>
      </c>
      <c s="29" t="s">
        <v>80</v>
      </c>
      <c s="25" t="s">
        <v>46</v>
      </c>
      <c s="30" t="s">
        <v>81</v>
      </c>
      <c s="31" t="s">
        <v>82</v>
      </c>
      <c s="32">
        <v>2</v>
      </c>
      <c s="33">
        <v>0</v>
      </c>
      <c s="34">
        <f>ROUND(ROUND(H37,2)*ROUND(G37,3),2)</f>
      </c>
      <c r="O37">
        <f>(I37*21)/100</f>
      </c>
      <c t="s">
        <v>22</v>
      </c>
    </row>
    <row r="38" spans="1:5" ht="25.5">
      <c r="A38" s="35" t="s">
        <v>49</v>
      </c>
      <c r="E38" s="36" t="s">
        <v>83</v>
      </c>
    </row>
    <row r="39" spans="1:5" ht="12.75">
      <c r="A39" s="37" t="s">
        <v>51</v>
      </c>
      <c r="E39" s="38" t="s">
        <v>84</v>
      </c>
    </row>
    <row r="40" spans="1:5" ht="89.25">
      <c r="A40" t="s">
        <v>53</v>
      </c>
      <c r="E40" s="36" t="s">
        <v>85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0+O8+O17+O30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86</v>
      </c>
      <c s="39">
        <f>0+I8+I17+I30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86</v>
      </c>
      <c s="6"/>
      <c s="18" t="s">
        <v>87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44</v>
      </c>
      <c s="29" t="s">
        <v>28</v>
      </c>
      <c s="29" t="s">
        <v>88</v>
      </c>
      <c s="25" t="s">
        <v>46</v>
      </c>
      <c s="30" t="s">
        <v>89</v>
      </c>
      <c s="31" t="s">
        <v>48</v>
      </c>
      <c s="32">
        <v>1</v>
      </c>
      <c s="33">
        <v>0</v>
      </c>
      <c s="34">
        <f>ROUND(ROUND(H9,2)*ROUND(G9,3),2)</f>
      </c>
      <c r="O9">
        <f>(I9*21)/100</f>
      </c>
      <c t="s">
        <v>22</v>
      </c>
    </row>
    <row r="10" spans="1:5" ht="63.75">
      <c r="A10" s="35" t="s">
        <v>49</v>
      </c>
      <c r="E10" s="36" t="s">
        <v>90</v>
      </c>
    </row>
    <row r="11" spans="1:5" ht="12.75">
      <c r="A11" s="37" t="s">
        <v>51</v>
      </c>
      <c r="E11" s="38" t="s">
        <v>52</v>
      </c>
    </row>
    <row r="12" spans="1:5" ht="12.75">
      <c r="A12" t="s">
        <v>53</v>
      </c>
      <c r="E12" s="36" t="s">
        <v>54</v>
      </c>
    </row>
    <row r="13" spans="1:16" ht="12.75">
      <c r="A13" s="25" t="s">
        <v>44</v>
      </c>
      <c s="29" t="s">
        <v>22</v>
      </c>
      <c s="29" t="s">
        <v>91</v>
      </c>
      <c s="25" t="s">
        <v>46</v>
      </c>
      <c s="30" t="s">
        <v>92</v>
      </c>
      <c s="31" t="s">
        <v>48</v>
      </c>
      <c s="32">
        <v>1</v>
      </c>
      <c s="33">
        <v>0</v>
      </c>
      <c s="34">
        <f>ROUND(ROUND(H13,2)*ROUND(G13,3),2)</f>
      </c>
      <c r="O13">
        <f>(I13*21)/100</f>
      </c>
      <c t="s">
        <v>22</v>
      </c>
    </row>
    <row r="14" spans="1:5" ht="12.75">
      <c r="A14" s="35" t="s">
        <v>49</v>
      </c>
      <c r="E14" s="36" t="s">
        <v>93</v>
      </c>
    </row>
    <row r="15" spans="1:5" ht="12.75">
      <c r="A15" s="37" t="s">
        <v>51</v>
      </c>
      <c r="E15" s="38" t="s">
        <v>52</v>
      </c>
    </row>
    <row r="16" spans="1:5" ht="12.75">
      <c r="A16" t="s">
        <v>53</v>
      </c>
      <c r="E16" s="36" t="s">
        <v>94</v>
      </c>
    </row>
    <row r="17" spans="1:18" ht="12.75" customHeight="1">
      <c r="A17" s="6" t="s">
        <v>42</v>
      </c>
      <c s="6"/>
      <c s="41" t="s">
        <v>28</v>
      </c>
      <c s="6"/>
      <c s="27" t="s">
        <v>95</v>
      </c>
      <c s="6"/>
      <c s="6"/>
      <c s="6"/>
      <c s="42">
        <f>0+Q17</f>
      </c>
      <c r="O17">
        <f>0+R17</f>
      </c>
      <c r="Q17">
        <f>0+I18+I22+I26</f>
      </c>
      <c>
        <f>0+O18+O22+O26</f>
      </c>
    </row>
    <row r="18" spans="1:16" ht="12.75">
      <c r="A18" s="25" t="s">
        <v>44</v>
      </c>
      <c s="29" t="s">
        <v>21</v>
      </c>
      <c s="29" t="s">
        <v>96</v>
      </c>
      <c s="25" t="s">
        <v>46</v>
      </c>
      <c s="30" t="s">
        <v>97</v>
      </c>
      <c s="31" t="s">
        <v>98</v>
      </c>
      <c s="32">
        <v>70</v>
      </c>
      <c s="33">
        <v>0</v>
      </c>
      <c s="34">
        <f>ROUND(ROUND(H18,2)*ROUND(G18,3),2)</f>
      </c>
      <c r="O18">
        <f>(I18*21)/100</f>
      </c>
      <c t="s">
        <v>22</v>
      </c>
    </row>
    <row r="19" spans="1:5" ht="12.75">
      <c r="A19" s="35" t="s">
        <v>49</v>
      </c>
      <c r="E19" s="36" t="s">
        <v>99</v>
      </c>
    </row>
    <row r="20" spans="1:5" ht="12.75">
      <c r="A20" s="37" t="s">
        <v>51</v>
      </c>
      <c r="E20" s="38" t="s">
        <v>100</v>
      </c>
    </row>
    <row r="21" spans="1:5" ht="38.25">
      <c r="A21" t="s">
        <v>53</v>
      </c>
      <c r="E21" s="36" t="s">
        <v>101</v>
      </c>
    </row>
    <row r="22" spans="1:16" ht="12.75">
      <c r="A22" s="25" t="s">
        <v>44</v>
      </c>
      <c s="29" t="s">
        <v>32</v>
      </c>
      <c s="29" t="s">
        <v>102</v>
      </c>
      <c s="25" t="s">
        <v>46</v>
      </c>
      <c s="30" t="s">
        <v>103</v>
      </c>
      <c s="31" t="s">
        <v>82</v>
      </c>
      <c s="32">
        <v>30</v>
      </c>
      <c s="33">
        <v>0</v>
      </c>
      <c s="34">
        <f>ROUND(ROUND(H22,2)*ROUND(G22,3),2)</f>
      </c>
      <c r="O22">
        <f>(I22*21)/100</f>
      </c>
      <c t="s">
        <v>22</v>
      </c>
    </row>
    <row r="23" spans="1:5" ht="25.5">
      <c r="A23" s="35" t="s">
        <v>49</v>
      </c>
      <c r="E23" s="36" t="s">
        <v>104</v>
      </c>
    </row>
    <row r="24" spans="1:5" ht="12.75">
      <c r="A24" s="37" t="s">
        <v>51</v>
      </c>
      <c r="E24" s="38" t="s">
        <v>105</v>
      </c>
    </row>
    <row r="25" spans="1:5" ht="76.5">
      <c r="A25" t="s">
        <v>53</v>
      </c>
      <c r="E25" s="36" t="s">
        <v>106</v>
      </c>
    </row>
    <row r="26" spans="1:16" ht="12.75">
      <c r="A26" s="25" t="s">
        <v>44</v>
      </c>
      <c s="29" t="s">
        <v>34</v>
      </c>
      <c s="29" t="s">
        <v>107</v>
      </c>
      <c s="25" t="s">
        <v>46</v>
      </c>
      <c s="30" t="s">
        <v>108</v>
      </c>
      <c s="31" t="s">
        <v>98</v>
      </c>
      <c s="32">
        <v>10</v>
      </c>
      <c s="33">
        <v>0</v>
      </c>
      <c s="34">
        <f>ROUND(ROUND(H26,2)*ROUND(G26,3),2)</f>
      </c>
      <c r="O26">
        <f>(I26*21)/100</f>
      </c>
      <c t="s">
        <v>22</v>
      </c>
    </row>
    <row r="27" spans="1:5" ht="12.75">
      <c r="A27" s="35" t="s">
        <v>49</v>
      </c>
      <c r="E27" s="36" t="s">
        <v>109</v>
      </c>
    </row>
    <row r="28" spans="1:5" ht="25.5">
      <c r="A28" s="37" t="s">
        <v>51</v>
      </c>
      <c r="E28" s="38" t="s">
        <v>110</v>
      </c>
    </row>
    <row r="29" spans="1:5" ht="38.25">
      <c r="A29" t="s">
        <v>53</v>
      </c>
      <c r="E29" s="36" t="s">
        <v>111</v>
      </c>
    </row>
    <row r="30" spans="1:18" ht="12.75" customHeight="1">
      <c r="A30" s="6" t="s">
        <v>42</v>
      </c>
      <c s="6"/>
      <c s="41" t="s">
        <v>39</v>
      </c>
      <c s="6"/>
      <c s="27" t="s">
        <v>112</v>
      </c>
      <c s="6"/>
      <c s="6"/>
      <c s="6"/>
      <c s="42">
        <f>0+Q30</f>
      </c>
      <c r="O30">
        <f>0+R30</f>
      </c>
      <c r="Q30">
        <f>0+I31+I35+I39</f>
      </c>
      <c>
        <f>0+O31+O35+O39</f>
      </c>
    </row>
    <row r="31" spans="1:16" ht="12.75">
      <c r="A31" s="25" t="s">
        <v>44</v>
      </c>
      <c s="29" t="s">
        <v>36</v>
      </c>
      <c s="29" t="s">
        <v>113</v>
      </c>
      <c s="25" t="s">
        <v>46</v>
      </c>
      <c s="30" t="s">
        <v>114</v>
      </c>
      <c s="31" t="s">
        <v>82</v>
      </c>
      <c s="32">
        <v>48</v>
      </c>
      <c s="33">
        <v>0</v>
      </c>
      <c s="34">
        <f>ROUND(ROUND(H31,2)*ROUND(G31,3),2)</f>
      </c>
      <c r="O31">
        <f>(I31*21)/100</f>
      </c>
      <c t="s">
        <v>22</v>
      </c>
    </row>
    <row r="32" spans="1:5" ht="12.75">
      <c r="A32" s="35" t="s">
        <v>49</v>
      </c>
      <c r="E32" s="36" t="s">
        <v>46</v>
      </c>
    </row>
    <row r="33" spans="1:5" ht="51">
      <c r="A33" s="37" t="s">
        <v>51</v>
      </c>
      <c r="E33" s="38" t="s">
        <v>115</v>
      </c>
    </row>
    <row r="34" spans="1:5" ht="25.5">
      <c r="A34" t="s">
        <v>53</v>
      </c>
      <c r="E34" s="36" t="s">
        <v>116</v>
      </c>
    </row>
    <row r="35" spans="1:16" ht="12.75">
      <c r="A35" s="25" t="s">
        <v>44</v>
      </c>
      <c s="29" t="s">
        <v>73</v>
      </c>
      <c s="29" t="s">
        <v>117</v>
      </c>
      <c s="25" t="s">
        <v>46</v>
      </c>
      <c s="30" t="s">
        <v>118</v>
      </c>
      <c s="31" t="s">
        <v>82</v>
      </c>
      <c s="32">
        <v>32</v>
      </c>
      <c s="33">
        <v>0</v>
      </c>
      <c s="34">
        <f>ROUND(ROUND(H35,2)*ROUND(G35,3),2)</f>
      </c>
      <c r="O35">
        <f>(I35*21)/100</f>
      </c>
      <c t="s">
        <v>22</v>
      </c>
    </row>
    <row r="36" spans="1:5" ht="12.75">
      <c r="A36" s="35" t="s">
        <v>49</v>
      </c>
      <c r="E36" s="36" t="s">
        <v>46</v>
      </c>
    </row>
    <row r="37" spans="1:5" ht="51">
      <c r="A37" s="37" t="s">
        <v>51</v>
      </c>
      <c r="E37" s="38" t="s">
        <v>119</v>
      </c>
    </row>
    <row r="38" spans="1:5" ht="25.5">
      <c r="A38" t="s">
        <v>53</v>
      </c>
      <c r="E38" s="36" t="s">
        <v>116</v>
      </c>
    </row>
    <row r="39" spans="1:16" ht="12.75">
      <c r="A39" s="25" t="s">
        <v>44</v>
      </c>
      <c s="29" t="s">
        <v>79</v>
      </c>
      <c s="29" t="s">
        <v>120</v>
      </c>
      <c s="25" t="s">
        <v>121</v>
      </c>
      <c s="30" t="s">
        <v>122</v>
      </c>
      <c s="31" t="s">
        <v>82</v>
      </c>
      <c s="32">
        <v>2</v>
      </c>
      <c s="33">
        <v>0</v>
      </c>
      <c s="34">
        <f>ROUND(ROUND(H39,2)*ROUND(G39,3),2)</f>
      </c>
      <c r="O39">
        <f>(I39*21)/100</f>
      </c>
      <c t="s">
        <v>22</v>
      </c>
    </row>
    <row r="40" spans="1:5" ht="12.75">
      <c r="A40" s="35" t="s">
        <v>49</v>
      </c>
      <c r="E40" s="36" t="s">
        <v>123</v>
      </c>
    </row>
    <row r="41" spans="1:5" ht="12.75">
      <c r="A41" s="37" t="s">
        <v>51</v>
      </c>
      <c r="E41" s="38" t="s">
        <v>84</v>
      </c>
    </row>
    <row r="42" spans="1:5" ht="63.75">
      <c r="A42" t="s">
        <v>53</v>
      </c>
      <c r="E42" s="36" t="s">
        <v>124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0+O8+O21+O106+O119+O128+O169+O182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125</v>
      </c>
      <c s="39">
        <f>0+I8+I21+I106+I119+I128+I169+I182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125</v>
      </c>
      <c s="6"/>
      <c s="18" t="s">
        <v>126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44</v>
      </c>
      <c s="29" t="s">
        <v>28</v>
      </c>
      <c s="29" t="s">
        <v>127</v>
      </c>
      <c s="25" t="s">
        <v>60</v>
      </c>
      <c s="30" t="s">
        <v>128</v>
      </c>
      <c s="31" t="s">
        <v>129</v>
      </c>
      <c s="32">
        <v>790.824</v>
      </c>
      <c s="33">
        <v>0</v>
      </c>
      <c s="34">
        <f>ROUND(ROUND(H9,2)*ROUND(G9,3),2)</f>
      </c>
      <c r="O9">
        <f>(I9*21)/100</f>
      </c>
      <c t="s">
        <v>22</v>
      </c>
    </row>
    <row r="10" spans="1:5" ht="12.75">
      <c r="A10" s="35" t="s">
        <v>49</v>
      </c>
      <c r="E10" s="36" t="s">
        <v>130</v>
      </c>
    </row>
    <row r="11" spans="1:5" ht="76.5">
      <c r="A11" s="37" t="s">
        <v>51</v>
      </c>
      <c r="E11" s="38" t="s">
        <v>131</v>
      </c>
    </row>
    <row r="12" spans="1:5" ht="25.5">
      <c r="A12" t="s">
        <v>53</v>
      </c>
      <c r="E12" s="36" t="s">
        <v>132</v>
      </c>
    </row>
    <row r="13" spans="1:16" ht="12.75">
      <c r="A13" s="25" t="s">
        <v>44</v>
      </c>
      <c s="29" t="s">
        <v>22</v>
      </c>
      <c s="29" t="s">
        <v>133</v>
      </c>
      <c s="25" t="s">
        <v>46</v>
      </c>
      <c s="30" t="s">
        <v>134</v>
      </c>
      <c s="31" t="s">
        <v>129</v>
      </c>
      <c s="32">
        <v>539.6</v>
      </c>
      <c s="33">
        <v>0</v>
      </c>
      <c s="34">
        <f>ROUND(ROUND(H13,2)*ROUND(G13,3),2)</f>
      </c>
      <c r="O13">
        <f>(I13*21)/100</f>
      </c>
      <c t="s">
        <v>22</v>
      </c>
    </row>
    <row r="14" spans="1:5" ht="12.75">
      <c r="A14" s="35" t="s">
        <v>49</v>
      </c>
      <c r="E14" s="36" t="s">
        <v>135</v>
      </c>
    </row>
    <row r="15" spans="1:5" ht="63.75">
      <c r="A15" s="37" t="s">
        <v>51</v>
      </c>
      <c r="E15" s="38" t="s">
        <v>136</v>
      </c>
    </row>
    <row r="16" spans="1:5" ht="25.5">
      <c r="A16" t="s">
        <v>53</v>
      </c>
      <c r="E16" s="36" t="s">
        <v>132</v>
      </c>
    </row>
    <row r="17" spans="1:16" ht="12.75">
      <c r="A17" s="25" t="s">
        <v>44</v>
      </c>
      <c s="29" t="s">
        <v>21</v>
      </c>
      <c s="29" t="s">
        <v>137</v>
      </c>
      <c s="25" t="s">
        <v>46</v>
      </c>
      <c s="30" t="s">
        <v>138</v>
      </c>
      <c s="31" t="s">
        <v>139</v>
      </c>
      <c s="32">
        <v>47.25</v>
      </c>
      <c s="33">
        <v>0</v>
      </c>
      <c s="34">
        <f>ROUND(ROUND(H17,2)*ROUND(G17,3),2)</f>
      </c>
      <c r="O17">
        <f>(I17*21)/100</f>
      </c>
      <c t="s">
        <v>22</v>
      </c>
    </row>
    <row r="18" spans="1:5" ht="25.5">
      <c r="A18" s="35" t="s">
        <v>49</v>
      </c>
      <c r="E18" s="36" t="s">
        <v>140</v>
      </c>
    </row>
    <row r="19" spans="1:5" ht="12.75">
      <c r="A19" s="37" t="s">
        <v>51</v>
      </c>
      <c r="E19" s="38" t="s">
        <v>141</v>
      </c>
    </row>
    <row r="20" spans="1:5" ht="38.25">
      <c r="A20" t="s">
        <v>53</v>
      </c>
      <c r="E20" s="36" t="s">
        <v>142</v>
      </c>
    </row>
    <row r="21" spans="1:18" ht="12.75" customHeight="1">
      <c r="A21" s="6" t="s">
        <v>42</v>
      </c>
      <c s="6"/>
      <c s="41" t="s">
        <v>28</v>
      </c>
      <c s="6"/>
      <c s="27" t="s">
        <v>95</v>
      </c>
      <c s="6"/>
      <c s="6"/>
      <c s="6"/>
      <c s="42">
        <f>0+Q21</f>
      </c>
      <c r="O21">
        <f>0+R21</f>
      </c>
      <c r="Q21">
        <f>0+I22+I26+I30+I34+I38+I42+I46+I50+I54+I58+I62+I66+I70+I74+I78+I82+I86+I90+I94+I98+I102</f>
      </c>
      <c>
        <f>0+O22+O26+O30+O34+O38+O42+O46+O50+O54+O58+O62+O66+O70+O74+O78+O82+O86+O90+O94+O98+O102</f>
      </c>
    </row>
    <row r="22" spans="1:16" ht="25.5">
      <c r="A22" s="25" t="s">
        <v>44</v>
      </c>
      <c s="29" t="s">
        <v>32</v>
      </c>
      <c s="29" t="s">
        <v>143</v>
      </c>
      <c s="25" t="s">
        <v>46</v>
      </c>
      <c s="30" t="s">
        <v>144</v>
      </c>
      <c s="31" t="s">
        <v>139</v>
      </c>
      <c s="32">
        <v>311.67</v>
      </c>
      <c s="33">
        <v>0</v>
      </c>
      <c s="34">
        <f>ROUND(ROUND(H22,2)*ROUND(G22,3),2)</f>
      </c>
      <c r="O22">
        <f>(I22*21)/100</f>
      </c>
      <c t="s">
        <v>22</v>
      </c>
    </row>
    <row r="23" spans="1:5" ht="25.5">
      <c r="A23" s="35" t="s">
        <v>49</v>
      </c>
      <c r="E23" s="36" t="s">
        <v>145</v>
      </c>
    </row>
    <row r="24" spans="1:5" ht="51">
      <c r="A24" s="37" t="s">
        <v>51</v>
      </c>
      <c r="E24" s="38" t="s">
        <v>146</v>
      </c>
    </row>
    <row r="25" spans="1:5" ht="63.75">
      <c r="A25" t="s">
        <v>53</v>
      </c>
      <c r="E25" s="36" t="s">
        <v>147</v>
      </c>
    </row>
    <row r="26" spans="1:16" ht="12.75">
      <c r="A26" s="25" t="s">
        <v>44</v>
      </c>
      <c s="29" t="s">
        <v>34</v>
      </c>
      <c s="29" t="s">
        <v>148</v>
      </c>
      <c s="25" t="s">
        <v>46</v>
      </c>
      <c s="30" t="s">
        <v>149</v>
      </c>
      <c s="31" t="s">
        <v>139</v>
      </c>
      <c s="32">
        <v>18</v>
      </c>
      <c s="33">
        <v>0</v>
      </c>
      <c s="34">
        <f>ROUND(ROUND(H26,2)*ROUND(G26,3),2)</f>
      </c>
      <c r="O26">
        <f>(I26*21)/100</f>
      </c>
      <c t="s">
        <v>22</v>
      </c>
    </row>
    <row r="27" spans="1:5" ht="12.75">
      <c r="A27" s="35" t="s">
        <v>49</v>
      </c>
      <c r="E27" s="36" t="s">
        <v>150</v>
      </c>
    </row>
    <row r="28" spans="1:5" ht="25.5">
      <c r="A28" s="37" t="s">
        <v>51</v>
      </c>
      <c r="E28" s="38" t="s">
        <v>151</v>
      </c>
    </row>
    <row r="29" spans="1:5" ht="63.75">
      <c r="A29" t="s">
        <v>53</v>
      </c>
      <c r="E29" s="36" t="s">
        <v>147</v>
      </c>
    </row>
    <row r="30" spans="1:16" ht="12.75">
      <c r="A30" s="25" t="s">
        <v>44</v>
      </c>
      <c s="29" t="s">
        <v>36</v>
      </c>
      <c s="29" t="s">
        <v>152</v>
      </c>
      <c s="25" t="s">
        <v>60</v>
      </c>
      <c s="30" t="s">
        <v>153</v>
      </c>
      <c s="31" t="s">
        <v>139</v>
      </c>
      <c s="32">
        <v>143.325</v>
      </c>
      <c s="33">
        <v>0</v>
      </c>
      <c s="34">
        <f>ROUND(ROUND(H30,2)*ROUND(G30,3),2)</f>
      </c>
      <c r="O30">
        <f>(I30*21)/100</f>
      </c>
      <c t="s">
        <v>22</v>
      </c>
    </row>
    <row r="31" spans="1:5" ht="25.5">
      <c r="A31" s="35" t="s">
        <v>49</v>
      </c>
      <c r="E31" s="36" t="s">
        <v>154</v>
      </c>
    </row>
    <row r="32" spans="1:5" ht="38.25">
      <c r="A32" s="37" t="s">
        <v>51</v>
      </c>
      <c r="E32" s="38" t="s">
        <v>155</v>
      </c>
    </row>
    <row r="33" spans="1:5" ht="63.75">
      <c r="A33" t="s">
        <v>53</v>
      </c>
      <c r="E33" s="36" t="s">
        <v>147</v>
      </c>
    </row>
    <row r="34" spans="1:16" ht="12.75">
      <c r="A34" s="25" t="s">
        <v>44</v>
      </c>
      <c s="29" t="s">
        <v>73</v>
      </c>
      <c s="29" t="s">
        <v>152</v>
      </c>
      <c s="25" t="s">
        <v>64</v>
      </c>
      <c s="30" t="s">
        <v>153</v>
      </c>
      <c s="31" t="s">
        <v>139</v>
      </c>
      <c s="32">
        <v>61.425</v>
      </c>
      <c s="33">
        <v>0</v>
      </c>
      <c s="34">
        <f>ROUND(ROUND(H34,2)*ROUND(G34,3),2)</f>
      </c>
      <c r="O34">
        <f>(I34*21)/100</f>
      </c>
      <c t="s">
        <v>22</v>
      </c>
    </row>
    <row r="35" spans="1:5" ht="25.5">
      <c r="A35" s="35" t="s">
        <v>49</v>
      </c>
      <c r="E35" s="36" t="s">
        <v>156</v>
      </c>
    </row>
    <row r="36" spans="1:5" ht="38.25">
      <c r="A36" s="37" t="s">
        <v>51</v>
      </c>
      <c r="E36" s="38" t="s">
        <v>157</v>
      </c>
    </row>
    <row r="37" spans="1:5" ht="63.75">
      <c r="A37" t="s">
        <v>53</v>
      </c>
      <c r="E37" s="36" t="s">
        <v>147</v>
      </c>
    </row>
    <row r="38" spans="1:16" ht="12.75">
      <c r="A38" s="25" t="s">
        <v>44</v>
      </c>
      <c s="29" t="s">
        <v>79</v>
      </c>
      <c s="29" t="s">
        <v>158</v>
      </c>
      <c s="25" t="s">
        <v>46</v>
      </c>
      <c s="30" t="s">
        <v>159</v>
      </c>
      <c s="31" t="s">
        <v>160</v>
      </c>
      <c s="32">
        <v>193</v>
      </c>
      <c s="33">
        <v>0</v>
      </c>
      <c s="34">
        <f>ROUND(ROUND(H38,2)*ROUND(G38,3),2)</f>
      </c>
      <c r="O38">
        <f>(I38*21)/100</f>
      </c>
      <c t="s">
        <v>22</v>
      </c>
    </row>
    <row r="39" spans="1:5" ht="12.75">
      <c r="A39" s="35" t="s">
        <v>49</v>
      </c>
      <c r="E39" s="36" t="s">
        <v>161</v>
      </c>
    </row>
    <row r="40" spans="1:5" ht="25.5">
      <c r="A40" s="37" t="s">
        <v>51</v>
      </c>
      <c r="E40" s="38" t="s">
        <v>162</v>
      </c>
    </row>
    <row r="41" spans="1:5" ht="63.75">
      <c r="A41" t="s">
        <v>53</v>
      </c>
      <c r="E41" s="36" t="s">
        <v>147</v>
      </c>
    </row>
    <row r="42" spans="1:16" ht="12.75">
      <c r="A42" s="25" t="s">
        <v>44</v>
      </c>
      <c s="29" t="s">
        <v>39</v>
      </c>
      <c s="29" t="s">
        <v>163</v>
      </c>
      <c s="25" t="s">
        <v>46</v>
      </c>
      <c s="30" t="s">
        <v>164</v>
      </c>
      <c s="31" t="s">
        <v>160</v>
      </c>
      <c s="32">
        <v>74</v>
      </c>
      <c s="33">
        <v>0</v>
      </c>
      <c s="34">
        <f>ROUND(ROUND(H42,2)*ROUND(G42,3),2)</f>
      </c>
      <c r="O42">
        <f>(I42*21)/100</f>
      </c>
      <c t="s">
        <v>22</v>
      </c>
    </row>
    <row r="43" spans="1:5" ht="12.75">
      <c r="A43" s="35" t="s">
        <v>49</v>
      </c>
      <c r="E43" s="36" t="s">
        <v>165</v>
      </c>
    </row>
    <row r="44" spans="1:5" ht="12.75">
      <c r="A44" s="37" t="s">
        <v>51</v>
      </c>
      <c r="E44" s="38" t="s">
        <v>166</v>
      </c>
    </row>
    <row r="45" spans="1:5" ht="63.75">
      <c r="A45" t="s">
        <v>53</v>
      </c>
      <c r="E45" s="36" t="s">
        <v>147</v>
      </c>
    </row>
    <row r="46" spans="1:16" ht="12.75">
      <c r="A46" s="25" t="s">
        <v>44</v>
      </c>
      <c s="29" t="s">
        <v>41</v>
      </c>
      <c s="29" t="s">
        <v>167</v>
      </c>
      <c s="25" t="s">
        <v>46</v>
      </c>
      <c s="30" t="s">
        <v>168</v>
      </c>
      <c s="31" t="s">
        <v>139</v>
      </c>
      <c s="32">
        <v>194.7</v>
      </c>
      <c s="33">
        <v>0</v>
      </c>
      <c s="34">
        <f>ROUND(ROUND(H46,2)*ROUND(G46,3),2)</f>
      </c>
      <c r="O46">
        <f>(I46*21)/100</f>
      </c>
      <c t="s">
        <v>22</v>
      </c>
    </row>
    <row r="47" spans="1:5" ht="38.25">
      <c r="A47" s="35" t="s">
        <v>49</v>
      </c>
      <c r="E47" s="36" t="s">
        <v>169</v>
      </c>
    </row>
    <row r="48" spans="1:5" ht="38.25">
      <c r="A48" s="37" t="s">
        <v>51</v>
      </c>
      <c r="E48" s="38" t="s">
        <v>170</v>
      </c>
    </row>
    <row r="49" spans="1:5" ht="63.75">
      <c r="A49" t="s">
        <v>53</v>
      </c>
      <c r="E49" s="36" t="s">
        <v>171</v>
      </c>
    </row>
    <row r="50" spans="1:16" ht="12.75">
      <c r="A50" s="25" t="s">
        <v>44</v>
      </c>
      <c s="29" t="s">
        <v>172</v>
      </c>
      <c s="29" t="s">
        <v>173</v>
      </c>
      <c s="25" t="s">
        <v>46</v>
      </c>
      <c s="30" t="s">
        <v>174</v>
      </c>
      <c s="31" t="s">
        <v>160</v>
      </c>
      <c s="32">
        <v>128.5</v>
      </c>
      <c s="33">
        <v>0</v>
      </c>
      <c s="34">
        <f>ROUND(ROUND(H50,2)*ROUND(G50,3),2)</f>
      </c>
      <c r="O50">
        <f>(I50*21)/100</f>
      </c>
      <c t="s">
        <v>22</v>
      </c>
    </row>
    <row r="51" spans="1:5" ht="25.5">
      <c r="A51" s="35" t="s">
        <v>49</v>
      </c>
      <c r="E51" s="36" t="s">
        <v>175</v>
      </c>
    </row>
    <row r="52" spans="1:5" ht="38.25">
      <c r="A52" s="37" t="s">
        <v>51</v>
      </c>
      <c r="E52" s="38" t="s">
        <v>176</v>
      </c>
    </row>
    <row r="53" spans="1:5" ht="25.5">
      <c r="A53" t="s">
        <v>53</v>
      </c>
      <c r="E53" s="36" t="s">
        <v>177</v>
      </c>
    </row>
    <row r="54" spans="1:16" ht="12.75">
      <c r="A54" s="25" t="s">
        <v>44</v>
      </c>
      <c s="29" t="s">
        <v>178</v>
      </c>
      <c s="29" t="s">
        <v>179</v>
      </c>
      <c s="25" t="s">
        <v>46</v>
      </c>
      <c s="30" t="s">
        <v>180</v>
      </c>
      <c s="31" t="s">
        <v>139</v>
      </c>
      <c s="32">
        <v>195</v>
      </c>
      <c s="33">
        <v>0</v>
      </c>
      <c s="34">
        <f>ROUND(ROUND(H54,2)*ROUND(G54,3),2)</f>
      </c>
      <c r="O54">
        <f>(I54*21)/100</f>
      </c>
      <c t="s">
        <v>22</v>
      </c>
    </row>
    <row r="55" spans="1:5" ht="12.75">
      <c r="A55" s="35" t="s">
        <v>49</v>
      </c>
      <c r="E55" s="36" t="s">
        <v>181</v>
      </c>
    </row>
    <row r="56" spans="1:5" ht="51">
      <c r="A56" s="37" t="s">
        <v>51</v>
      </c>
      <c r="E56" s="38" t="s">
        <v>182</v>
      </c>
    </row>
    <row r="57" spans="1:5" ht="382.5">
      <c r="A57" t="s">
        <v>53</v>
      </c>
      <c r="E57" s="36" t="s">
        <v>183</v>
      </c>
    </row>
    <row r="58" spans="1:16" ht="12.75">
      <c r="A58" s="25" t="s">
        <v>44</v>
      </c>
      <c s="29" t="s">
        <v>184</v>
      </c>
      <c s="29" t="s">
        <v>185</v>
      </c>
      <c s="25" t="s">
        <v>60</v>
      </c>
      <c s="30" t="s">
        <v>186</v>
      </c>
      <c s="31" t="s">
        <v>139</v>
      </c>
      <c s="32">
        <v>31.5</v>
      </c>
      <c s="33">
        <v>0</v>
      </c>
      <c s="34">
        <f>ROUND(ROUND(H58,2)*ROUND(G58,3),2)</f>
      </c>
      <c r="O58">
        <f>(I58*21)/100</f>
      </c>
      <c t="s">
        <v>22</v>
      </c>
    </row>
    <row r="59" spans="1:5" ht="12.75">
      <c r="A59" s="35" t="s">
        <v>49</v>
      </c>
      <c r="E59" s="36" t="s">
        <v>187</v>
      </c>
    </row>
    <row r="60" spans="1:5" ht="12.75">
      <c r="A60" s="37" t="s">
        <v>51</v>
      </c>
      <c r="E60" s="38" t="s">
        <v>188</v>
      </c>
    </row>
    <row r="61" spans="1:5" ht="318.75">
      <c r="A61" t="s">
        <v>53</v>
      </c>
      <c r="E61" s="36" t="s">
        <v>189</v>
      </c>
    </row>
    <row r="62" spans="1:16" ht="12.75">
      <c r="A62" s="25" t="s">
        <v>44</v>
      </c>
      <c s="29" t="s">
        <v>190</v>
      </c>
      <c s="29" t="s">
        <v>185</v>
      </c>
      <c s="25" t="s">
        <v>64</v>
      </c>
      <c s="30" t="s">
        <v>186</v>
      </c>
      <c s="31" t="s">
        <v>139</v>
      </c>
      <c s="32">
        <v>55.6</v>
      </c>
      <c s="33">
        <v>0</v>
      </c>
      <c s="34">
        <f>ROUND(ROUND(H62,2)*ROUND(G62,3),2)</f>
      </c>
      <c r="O62">
        <f>(I62*21)/100</f>
      </c>
      <c t="s">
        <v>22</v>
      </c>
    </row>
    <row r="63" spans="1:5" ht="12.75">
      <c r="A63" s="35" t="s">
        <v>49</v>
      </c>
      <c r="E63" s="36" t="s">
        <v>191</v>
      </c>
    </row>
    <row r="64" spans="1:5" ht="12.75">
      <c r="A64" s="37" t="s">
        <v>51</v>
      </c>
      <c r="E64" s="38" t="s">
        <v>192</v>
      </c>
    </row>
    <row r="65" spans="1:5" ht="318.75">
      <c r="A65" t="s">
        <v>53</v>
      </c>
      <c r="E65" s="36" t="s">
        <v>189</v>
      </c>
    </row>
    <row r="66" spans="1:16" ht="12.75">
      <c r="A66" s="25" t="s">
        <v>44</v>
      </c>
      <c s="29" t="s">
        <v>193</v>
      </c>
      <c s="29" t="s">
        <v>194</v>
      </c>
      <c s="25" t="s">
        <v>46</v>
      </c>
      <c s="30" t="s">
        <v>195</v>
      </c>
      <c s="31" t="s">
        <v>98</v>
      </c>
      <c s="32">
        <v>172</v>
      </c>
      <c s="33">
        <v>0</v>
      </c>
      <c s="34">
        <f>ROUND(ROUND(H66,2)*ROUND(G66,3),2)</f>
      </c>
      <c r="O66">
        <f>(I66*21)/100</f>
      </c>
      <c t="s">
        <v>22</v>
      </c>
    </row>
    <row r="67" spans="1:5" ht="12.75">
      <c r="A67" s="35" t="s">
        <v>49</v>
      </c>
      <c r="E67" s="36" t="s">
        <v>196</v>
      </c>
    </row>
    <row r="68" spans="1:5" ht="25.5">
      <c r="A68" s="37" t="s">
        <v>51</v>
      </c>
      <c r="E68" s="38" t="s">
        <v>197</v>
      </c>
    </row>
    <row r="69" spans="1:5" ht="63.75">
      <c r="A69" t="s">
        <v>53</v>
      </c>
      <c r="E69" s="36" t="s">
        <v>198</v>
      </c>
    </row>
    <row r="70" spans="1:16" ht="12.75">
      <c r="A70" s="25" t="s">
        <v>44</v>
      </c>
      <c s="29" t="s">
        <v>199</v>
      </c>
      <c s="29" t="s">
        <v>200</v>
      </c>
      <c s="25" t="s">
        <v>60</v>
      </c>
      <c s="30" t="s">
        <v>201</v>
      </c>
      <c s="31" t="s">
        <v>139</v>
      </c>
      <c s="32">
        <v>25.4</v>
      </c>
      <c s="33">
        <v>0</v>
      </c>
      <c s="34">
        <f>ROUND(ROUND(H70,2)*ROUND(G70,3),2)</f>
      </c>
      <c r="O70">
        <f>(I70*21)/100</f>
      </c>
      <c t="s">
        <v>22</v>
      </c>
    </row>
    <row r="71" spans="1:5" ht="25.5">
      <c r="A71" s="35" t="s">
        <v>49</v>
      </c>
      <c r="E71" s="36" t="s">
        <v>202</v>
      </c>
    </row>
    <row r="72" spans="1:5" ht="63.75">
      <c r="A72" s="37" t="s">
        <v>51</v>
      </c>
      <c r="E72" s="38" t="s">
        <v>203</v>
      </c>
    </row>
    <row r="73" spans="1:5" ht="63.75">
      <c r="A73" t="s">
        <v>53</v>
      </c>
      <c r="E73" s="36" t="s">
        <v>204</v>
      </c>
    </row>
    <row r="74" spans="1:16" ht="12.75">
      <c r="A74" s="25" t="s">
        <v>44</v>
      </c>
      <c s="29" t="s">
        <v>205</v>
      </c>
      <c s="29" t="s">
        <v>200</v>
      </c>
      <c s="25" t="s">
        <v>64</v>
      </c>
      <c s="30" t="s">
        <v>201</v>
      </c>
      <c s="31" t="s">
        <v>139</v>
      </c>
      <c s="32">
        <v>55.6</v>
      </c>
      <c s="33">
        <v>0</v>
      </c>
      <c s="34">
        <f>ROUND(ROUND(H74,2)*ROUND(G74,3),2)</f>
      </c>
      <c r="O74">
        <f>(I74*21)/100</f>
      </c>
      <c t="s">
        <v>22</v>
      </c>
    </row>
    <row r="75" spans="1:5" ht="12.75">
      <c r="A75" s="35" t="s">
        <v>49</v>
      </c>
      <c r="E75" s="36" t="s">
        <v>206</v>
      </c>
    </row>
    <row r="76" spans="1:5" ht="25.5">
      <c r="A76" s="37" t="s">
        <v>51</v>
      </c>
      <c r="E76" s="38" t="s">
        <v>207</v>
      </c>
    </row>
    <row r="77" spans="1:5" ht="63.75">
      <c r="A77" t="s">
        <v>53</v>
      </c>
      <c r="E77" s="36" t="s">
        <v>204</v>
      </c>
    </row>
    <row r="78" spans="1:16" ht="12.75">
      <c r="A78" s="25" t="s">
        <v>44</v>
      </c>
      <c s="29" t="s">
        <v>208</v>
      </c>
      <c s="29" t="s">
        <v>209</v>
      </c>
      <c s="25" t="s">
        <v>46</v>
      </c>
      <c s="30" t="s">
        <v>210</v>
      </c>
      <c s="31" t="s">
        <v>139</v>
      </c>
      <c s="32">
        <v>37.836</v>
      </c>
      <c s="33">
        <v>0</v>
      </c>
      <c s="34">
        <f>ROUND(ROUND(H78,2)*ROUND(G78,3),2)</f>
      </c>
      <c r="O78">
        <f>(I78*21)/100</f>
      </c>
      <c t="s">
        <v>22</v>
      </c>
    </row>
    <row r="79" spans="1:5" ht="25.5">
      <c r="A79" s="35" t="s">
        <v>49</v>
      </c>
      <c r="E79" s="36" t="s">
        <v>211</v>
      </c>
    </row>
    <row r="80" spans="1:5" ht="89.25">
      <c r="A80" s="37" t="s">
        <v>51</v>
      </c>
      <c r="E80" s="38" t="s">
        <v>212</v>
      </c>
    </row>
    <row r="81" spans="1:5" ht="318.75">
      <c r="A81" t="s">
        <v>53</v>
      </c>
      <c r="E81" s="36" t="s">
        <v>213</v>
      </c>
    </row>
    <row r="82" spans="1:16" ht="12.75">
      <c r="A82" s="25" t="s">
        <v>44</v>
      </c>
      <c s="29" t="s">
        <v>214</v>
      </c>
      <c s="29" t="s">
        <v>215</v>
      </c>
      <c s="25" t="s">
        <v>46</v>
      </c>
      <c s="30" t="s">
        <v>216</v>
      </c>
      <c s="31" t="s">
        <v>139</v>
      </c>
      <c s="32">
        <v>35</v>
      </c>
      <c s="33">
        <v>0</v>
      </c>
      <c s="34">
        <f>ROUND(ROUND(H82,2)*ROUND(G82,3),2)</f>
      </c>
      <c r="O82">
        <f>(I82*21)/100</f>
      </c>
      <c t="s">
        <v>22</v>
      </c>
    </row>
    <row r="83" spans="1:5" ht="12.75">
      <c r="A83" s="35" t="s">
        <v>49</v>
      </c>
      <c r="E83" s="36" t="s">
        <v>217</v>
      </c>
    </row>
    <row r="84" spans="1:5" ht="12.75">
      <c r="A84" s="37" t="s">
        <v>51</v>
      </c>
      <c r="E84" s="38" t="s">
        <v>218</v>
      </c>
    </row>
    <row r="85" spans="1:5" ht="191.25">
      <c r="A85" t="s">
        <v>53</v>
      </c>
      <c r="E85" s="36" t="s">
        <v>219</v>
      </c>
    </row>
    <row r="86" spans="1:16" ht="12.75">
      <c r="A86" s="25" t="s">
        <v>44</v>
      </c>
      <c s="29" t="s">
        <v>220</v>
      </c>
      <c s="29" t="s">
        <v>221</v>
      </c>
      <c s="25" t="s">
        <v>46</v>
      </c>
      <c s="30" t="s">
        <v>222</v>
      </c>
      <c s="31" t="s">
        <v>139</v>
      </c>
      <c s="32">
        <v>47.25</v>
      </c>
      <c s="33">
        <v>0</v>
      </c>
      <c s="34">
        <f>ROUND(ROUND(H86,2)*ROUND(G86,3),2)</f>
      </c>
      <c r="O86">
        <f>(I86*21)/100</f>
      </c>
      <c t="s">
        <v>22</v>
      </c>
    </row>
    <row r="87" spans="1:5" ht="12.75">
      <c r="A87" s="35" t="s">
        <v>49</v>
      </c>
      <c r="E87" s="36" t="s">
        <v>223</v>
      </c>
    </row>
    <row r="88" spans="1:5" ht="51">
      <c r="A88" s="37" t="s">
        <v>51</v>
      </c>
      <c r="E88" s="38" t="s">
        <v>224</v>
      </c>
    </row>
    <row r="89" spans="1:5" ht="242.25">
      <c r="A89" t="s">
        <v>53</v>
      </c>
      <c r="E89" s="36" t="s">
        <v>225</v>
      </c>
    </row>
    <row r="90" spans="1:16" ht="12.75">
      <c r="A90" s="25" t="s">
        <v>44</v>
      </c>
      <c s="29" t="s">
        <v>226</v>
      </c>
      <c s="29" t="s">
        <v>227</v>
      </c>
      <c s="25" t="s">
        <v>46</v>
      </c>
      <c s="30" t="s">
        <v>228</v>
      </c>
      <c s="31" t="s">
        <v>139</v>
      </c>
      <c s="32">
        <v>18.1</v>
      </c>
      <c s="33">
        <v>0</v>
      </c>
      <c s="34">
        <f>ROUND(ROUND(H90,2)*ROUND(G90,3),2)</f>
      </c>
      <c r="O90">
        <f>(I90*21)/100</f>
      </c>
      <c t="s">
        <v>22</v>
      </c>
    </row>
    <row r="91" spans="1:5" ht="25.5">
      <c r="A91" s="35" t="s">
        <v>49</v>
      </c>
      <c r="E91" s="36" t="s">
        <v>229</v>
      </c>
    </row>
    <row r="92" spans="1:5" ht="25.5">
      <c r="A92" s="37" t="s">
        <v>51</v>
      </c>
      <c r="E92" s="38" t="s">
        <v>230</v>
      </c>
    </row>
    <row r="93" spans="1:5" ht="229.5">
      <c r="A93" t="s">
        <v>53</v>
      </c>
      <c r="E93" s="36" t="s">
        <v>231</v>
      </c>
    </row>
    <row r="94" spans="1:16" ht="12.75">
      <c r="A94" s="25" t="s">
        <v>44</v>
      </c>
      <c s="29" t="s">
        <v>232</v>
      </c>
      <c s="29" t="s">
        <v>233</v>
      </c>
      <c s="25" t="s">
        <v>46</v>
      </c>
      <c s="30" t="s">
        <v>234</v>
      </c>
      <c s="31" t="s">
        <v>139</v>
      </c>
      <c s="32">
        <v>10.2</v>
      </c>
      <c s="33">
        <v>0</v>
      </c>
      <c s="34">
        <f>ROUND(ROUND(H94,2)*ROUND(G94,3),2)</f>
      </c>
      <c r="O94">
        <f>(I94*21)/100</f>
      </c>
      <c t="s">
        <v>22</v>
      </c>
    </row>
    <row r="95" spans="1:5" ht="12.75">
      <c r="A95" s="35" t="s">
        <v>49</v>
      </c>
      <c r="E95" s="36" t="s">
        <v>235</v>
      </c>
    </row>
    <row r="96" spans="1:5" ht="25.5">
      <c r="A96" s="37" t="s">
        <v>51</v>
      </c>
      <c r="E96" s="38" t="s">
        <v>236</v>
      </c>
    </row>
    <row r="97" spans="1:5" ht="293.25">
      <c r="A97" t="s">
        <v>53</v>
      </c>
      <c r="E97" s="36" t="s">
        <v>237</v>
      </c>
    </row>
    <row r="98" spans="1:16" ht="12.75">
      <c r="A98" s="25" t="s">
        <v>44</v>
      </c>
      <c s="29" t="s">
        <v>238</v>
      </c>
      <c s="29" t="s">
        <v>239</v>
      </c>
      <c s="25" t="s">
        <v>46</v>
      </c>
      <c s="30" t="s">
        <v>240</v>
      </c>
      <c s="31" t="s">
        <v>98</v>
      </c>
      <c s="32">
        <v>7437.5</v>
      </c>
      <c s="33">
        <v>0</v>
      </c>
      <c s="34">
        <f>ROUND(ROUND(H98,2)*ROUND(G98,3),2)</f>
      </c>
      <c r="O98">
        <f>(I98*21)/100</f>
      </c>
      <c t="s">
        <v>22</v>
      </c>
    </row>
    <row r="99" spans="1:5" ht="12.75">
      <c r="A99" s="35" t="s">
        <v>49</v>
      </c>
      <c r="E99" s="36" t="s">
        <v>46</v>
      </c>
    </row>
    <row r="100" spans="1:5" ht="38.25">
      <c r="A100" s="37" t="s">
        <v>51</v>
      </c>
      <c r="E100" s="38" t="s">
        <v>241</v>
      </c>
    </row>
    <row r="101" spans="1:5" ht="38.25">
      <c r="A101" t="s">
        <v>53</v>
      </c>
      <c r="E101" s="36" t="s">
        <v>242</v>
      </c>
    </row>
    <row r="102" spans="1:16" ht="12.75">
      <c r="A102" s="25" t="s">
        <v>44</v>
      </c>
      <c s="29" t="s">
        <v>243</v>
      </c>
      <c s="29" t="s">
        <v>244</v>
      </c>
      <c s="25" t="s">
        <v>46</v>
      </c>
      <c s="30" t="s">
        <v>245</v>
      </c>
      <c s="31" t="s">
        <v>139</v>
      </c>
      <c s="32">
        <v>55.6</v>
      </c>
      <c s="33">
        <v>0</v>
      </c>
      <c s="34">
        <f>ROUND(ROUND(H102,2)*ROUND(G102,3),2)</f>
      </c>
      <c r="O102">
        <f>(I102*21)/100</f>
      </c>
      <c t="s">
        <v>22</v>
      </c>
    </row>
    <row r="103" spans="1:5" ht="25.5">
      <c r="A103" s="35" t="s">
        <v>49</v>
      </c>
      <c r="E103" s="36" t="s">
        <v>246</v>
      </c>
    </row>
    <row r="104" spans="1:5" ht="25.5">
      <c r="A104" s="37" t="s">
        <v>51</v>
      </c>
      <c r="E104" s="38" t="s">
        <v>247</v>
      </c>
    </row>
    <row r="105" spans="1:5" ht="38.25">
      <c r="A105" t="s">
        <v>53</v>
      </c>
      <c r="E105" s="36" t="s">
        <v>248</v>
      </c>
    </row>
    <row r="106" spans="1:18" ht="12.75" customHeight="1">
      <c r="A106" s="6" t="s">
        <v>42</v>
      </c>
      <c s="6"/>
      <c s="41" t="s">
        <v>22</v>
      </c>
      <c s="6"/>
      <c s="27" t="s">
        <v>249</v>
      </c>
      <c s="6"/>
      <c s="6"/>
      <c s="6"/>
      <c s="42">
        <f>0+Q106</f>
      </c>
      <c r="O106">
        <f>0+R106</f>
      </c>
      <c r="Q106">
        <f>0+I107+I111+I115</f>
      </c>
      <c>
        <f>0+O107+O111+O115</f>
      </c>
    </row>
    <row r="107" spans="1:16" ht="12.75">
      <c r="A107" s="25" t="s">
        <v>44</v>
      </c>
      <c s="29" t="s">
        <v>250</v>
      </c>
      <c s="29" t="s">
        <v>251</v>
      </c>
      <c s="25" t="s">
        <v>46</v>
      </c>
      <c s="30" t="s">
        <v>252</v>
      </c>
      <c s="31" t="s">
        <v>160</v>
      </c>
      <c s="32">
        <v>133</v>
      </c>
      <c s="33">
        <v>0</v>
      </c>
      <c s="34">
        <f>ROUND(ROUND(H107,2)*ROUND(G107,3),2)</f>
      </c>
      <c r="O107">
        <f>(I107*21)/100</f>
      </c>
      <c t="s">
        <v>22</v>
      </c>
    </row>
    <row r="108" spans="1:5" ht="25.5">
      <c r="A108" s="35" t="s">
        <v>49</v>
      </c>
      <c r="E108" s="36" t="s">
        <v>253</v>
      </c>
    </row>
    <row r="109" spans="1:5" ht="25.5">
      <c r="A109" s="37" t="s">
        <v>51</v>
      </c>
      <c r="E109" s="38" t="s">
        <v>254</v>
      </c>
    </row>
    <row r="110" spans="1:5" ht="165.75">
      <c r="A110" t="s">
        <v>53</v>
      </c>
      <c r="E110" s="36" t="s">
        <v>255</v>
      </c>
    </row>
    <row r="111" spans="1:16" ht="12.75">
      <c r="A111" s="25" t="s">
        <v>44</v>
      </c>
      <c s="29" t="s">
        <v>256</v>
      </c>
      <c s="29" t="s">
        <v>257</v>
      </c>
      <c s="25" t="s">
        <v>46</v>
      </c>
      <c s="30" t="s">
        <v>258</v>
      </c>
      <c s="31" t="s">
        <v>98</v>
      </c>
      <c s="32">
        <v>2437.5</v>
      </c>
      <c s="33">
        <v>0</v>
      </c>
      <c s="34">
        <f>ROUND(ROUND(H111,2)*ROUND(G111,3),2)</f>
      </c>
      <c r="O111">
        <f>(I111*21)/100</f>
      </c>
      <c t="s">
        <v>22</v>
      </c>
    </row>
    <row r="112" spans="1:5" ht="38.25">
      <c r="A112" s="35" t="s">
        <v>49</v>
      </c>
      <c r="E112" s="36" t="s">
        <v>259</v>
      </c>
    </row>
    <row r="113" spans="1:5" ht="38.25">
      <c r="A113" s="37" t="s">
        <v>51</v>
      </c>
      <c r="E113" s="38" t="s">
        <v>260</v>
      </c>
    </row>
    <row r="114" spans="1:5" ht="51">
      <c r="A114" t="s">
        <v>53</v>
      </c>
      <c r="E114" s="36" t="s">
        <v>261</v>
      </c>
    </row>
    <row r="115" spans="1:16" ht="12.75">
      <c r="A115" s="25" t="s">
        <v>44</v>
      </c>
      <c s="29" t="s">
        <v>262</v>
      </c>
      <c s="29" t="s">
        <v>263</v>
      </c>
      <c s="25" t="s">
        <v>46</v>
      </c>
      <c s="30" t="s">
        <v>264</v>
      </c>
      <c s="31" t="s">
        <v>139</v>
      </c>
      <c s="32">
        <v>195</v>
      </c>
      <c s="33">
        <v>0</v>
      </c>
      <c s="34">
        <f>ROUND(ROUND(H115,2)*ROUND(G115,3),2)</f>
      </c>
      <c r="O115">
        <f>(I115*21)/100</f>
      </c>
      <c t="s">
        <v>22</v>
      </c>
    </row>
    <row r="116" spans="1:5" ht="12.75">
      <c r="A116" s="35" t="s">
        <v>49</v>
      </c>
      <c r="E116" s="36" t="s">
        <v>265</v>
      </c>
    </row>
    <row r="117" spans="1:5" ht="38.25">
      <c r="A117" s="37" t="s">
        <v>51</v>
      </c>
      <c r="E117" s="38" t="s">
        <v>266</v>
      </c>
    </row>
    <row r="118" spans="1:5" ht="38.25">
      <c r="A118" t="s">
        <v>53</v>
      </c>
      <c r="E118" s="36" t="s">
        <v>267</v>
      </c>
    </row>
    <row r="119" spans="1:18" ht="12.75" customHeight="1">
      <c r="A119" s="6" t="s">
        <v>42</v>
      </c>
      <c s="6"/>
      <c s="41" t="s">
        <v>32</v>
      </c>
      <c s="6"/>
      <c s="27" t="s">
        <v>268</v>
      </c>
      <c s="6"/>
      <c s="6"/>
      <c s="6"/>
      <c s="42">
        <f>0+Q119</f>
      </c>
      <c r="O119">
        <f>0+R119</f>
      </c>
      <c r="Q119">
        <f>0+I120+I124</f>
      </c>
      <c>
        <f>0+O120+O124</f>
      </c>
    </row>
    <row r="120" spans="1:16" ht="12.75">
      <c r="A120" s="25" t="s">
        <v>44</v>
      </c>
      <c s="29" t="s">
        <v>269</v>
      </c>
      <c s="29" t="s">
        <v>270</v>
      </c>
      <c s="25" t="s">
        <v>46</v>
      </c>
      <c s="30" t="s">
        <v>271</v>
      </c>
      <c s="31" t="s">
        <v>139</v>
      </c>
      <c s="32">
        <v>0.648</v>
      </c>
      <c s="33">
        <v>0</v>
      </c>
      <c s="34">
        <f>ROUND(ROUND(H120,2)*ROUND(G120,3),2)</f>
      </c>
      <c r="O120">
        <f>(I120*21)/100</f>
      </c>
      <c t="s">
        <v>22</v>
      </c>
    </row>
    <row r="121" spans="1:5" ht="12.75">
      <c r="A121" s="35" t="s">
        <v>49</v>
      </c>
      <c r="E121" s="36" t="s">
        <v>272</v>
      </c>
    </row>
    <row r="122" spans="1:5" ht="25.5">
      <c r="A122" s="37" t="s">
        <v>51</v>
      </c>
      <c r="E122" s="38" t="s">
        <v>273</v>
      </c>
    </row>
    <row r="123" spans="1:5" ht="369.75">
      <c r="A123" t="s">
        <v>53</v>
      </c>
      <c r="E123" s="36" t="s">
        <v>274</v>
      </c>
    </row>
    <row r="124" spans="1:16" ht="12.75">
      <c r="A124" s="25" t="s">
        <v>44</v>
      </c>
      <c s="29" t="s">
        <v>275</v>
      </c>
      <c s="29" t="s">
        <v>276</v>
      </c>
      <c s="25" t="s">
        <v>46</v>
      </c>
      <c s="30" t="s">
        <v>277</v>
      </c>
      <c s="31" t="s">
        <v>139</v>
      </c>
      <c s="32">
        <v>2.07</v>
      </c>
      <c s="33">
        <v>0</v>
      </c>
      <c s="34">
        <f>ROUND(ROUND(H124,2)*ROUND(G124,3),2)</f>
      </c>
      <c r="O124">
        <f>(I124*21)/100</f>
      </c>
      <c t="s">
        <v>22</v>
      </c>
    </row>
    <row r="125" spans="1:5" ht="12.75">
      <c r="A125" s="35" t="s">
        <v>49</v>
      </c>
      <c r="E125" s="36" t="s">
        <v>278</v>
      </c>
    </row>
    <row r="126" spans="1:5" ht="12.75">
      <c r="A126" s="37" t="s">
        <v>51</v>
      </c>
      <c r="E126" s="38" t="s">
        <v>279</v>
      </c>
    </row>
    <row r="127" spans="1:5" ht="38.25">
      <c r="A127" t="s">
        <v>53</v>
      </c>
      <c r="E127" s="36" t="s">
        <v>267</v>
      </c>
    </row>
    <row r="128" spans="1:18" ht="12.75" customHeight="1">
      <c r="A128" s="6" t="s">
        <v>42</v>
      </c>
      <c s="6"/>
      <c s="41" t="s">
        <v>34</v>
      </c>
      <c s="6"/>
      <c s="27" t="s">
        <v>280</v>
      </c>
      <c s="6"/>
      <c s="6"/>
      <c s="6"/>
      <c s="42">
        <f>0+Q128</f>
      </c>
      <c r="O128">
        <f>0+R128</f>
      </c>
      <c r="Q128">
        <f>0+I129+I133+I137+I141+I145+I149+I153+I157+I161+I165</f>
      </c>
      <c>
        <f>0+O129+O133+O137+O141+O145+O149+O153+O157+O161+O165</f>
      </c>
    </row>
    <row r="129" spans="1:16" ht="12.75">
      <c r="A129" s="25" t="s">
        <v>44</v>
      </c>
      <c s="29" t="s">
        <v>281</v>
      </c>
      <c s="29" t="s">
        <v>282</v>
      </c>
      <c s="25" t="s">
        <v>46</v>
      </c>
      <c s="30" t="s">
        <v>283</v>
      </c>
      <c s="31" t="s">
        <v>139</v>
      </c>
      <c s="32">
        <v>97.5</v>
      </c>
      <c s="33">
        <v>0</v>
      </c>
      <c s="34">
        <f>ROUND(ROUND(H129,2)*ROUND(G129,3),2)</f>
      </c>
      <c r="O129">
        <f>(I129*21)/100</f>
      </c>
      <c t="s">
        <v>22</v>
      </c>
    </row>
    <row r="130" spans="1:5" ht="12.75">
      <c r="A130" s="35" t="s">
        <v>49</v>
      </c>
      <c r="E130" s="36" t="s">
        <v>284</v>
      </c>
    </row>
    <row r="131" spans="1:5" ht="51">
      <c r="A131" s="37" t="s">
        <v>51</v>
      </c>
      <c r="E131" s="38" t="s">
        <v>285</v>
      </c>
    </row>
    <row r="132" spans="1:5" ht="51">
      <c r="A132" t="s">
        <v>53</v>
      </c>
      <c r="E132" s="36" t="s">
        <v>286</v>
      </c>
    </row>
    <row r="133" spans="1:16" ht="12.75">
      <c r="A133" s="25" t="s">
        <v>44</v>
      </c>
      <c s="29" t="s">
        <v>287</v>
      </c>
      <c s="29" t="s">
        <v>288</v>
      </c>
      <c s="25" t="s">
        <v>46</v>
      </c>
      <c s="30" t="s">
        <v>289</v>
      </c>
      <c s="31" t="s">
        <v>98</v>
      </c>
      <c s="32">
        <v>2340</v>
      </c>
      <c s="33">
        <v>0</v>
      </c>
      <c s="34">
        <f>ROUND(ROUND(H133,2)*ROUND(G133,3),2)</f>
      </c>
      <c r="O133">
        <f>(I133*21)/100</f>
      </c>
      <c t="s">
        <v>22</v>
      </c>
    </row>
    <row r="134" spans="1:5" ht="12.75">
      <c r="A134" s="35" t="s">
        <v>49</v>
      </c>
      <c r="E134" s="36" t="s">
        <v>290</v>
      </c>
    </row>
    <row r="135" spans="1:5" ht="38.25">
      <c r="A135" s="37" t="s">
        <v>51</v>
      </c>
      <c r="E135" s="38" t="s">
        <v>291</v>
      </c>
    </row>
    <row r="136" spans="1:5" ht="51">
      <c r="A136" t="s">
        <v>53</v>
      </c>
      <c r="E136" s="36" t="s">
        <v>286</v>
      </c>
    </row>
    <row r="137" spans="1:16" ht="12.75">
      <c r="A137" s="25" t="s">
        <v>44</v>
      </c>
      <c s="29" t="s">
        <v>292</v>
      </c>
      <c s="29" t="s">
        <v>293</v>
      </c>
      <c s="25" t="s">
        <v>46</v>
      </c>
      <c s="30" t="s">
        <v>294</v>
      </c>
      <c s="31" t="s">
        <v>98</v>
      </c>
      <c s="32">
        <v>172</v>
      </c>
      <c s="33">
        <v>0</v>
      </c>
      <c s="34">
        <f>ROUND(ROUND(H137,2)*ROUND(G137,3),2)</f>
      </c>
      <c r="O137">
        <f>(I137*21)/100</f>
      </c>
      <c t="s">
        <v>22</v>
      </c>
    </row>
    <row r="138" spans="1:5" ht="12.75">
      <c r="A138" s="35" t="s">
        <v>49</v>
      </c>
      <c r="E138" s="36" t="s">
        <v>295</v>
      </c>
    </row>
    <row r="139" spans="1:5" ht="25.5">
      <c r="A139" s="37" t="s">
        <v>51</v>
      </c>
      <c r="E139" s="38" t="s">
        <v>197</v>
      </c>
    </row>
    <row r="140" spans="1:5" ht="102">
      <c r="A140" t="s">
        <v>53</v>
      </c>
      <c r="E140" s="36" t="s">
        <v>296</v>
      </c>
    </row>
    <row r="141" spans="1:16" ht="12.75">
      <c r="A141" s="25" t="s">
        <v>44</v>
      </c>
      <c s="29" t="s">
        <v>297</v>
      </c>
      <c s="29" t="s">
        <v>298</v>
      </c>
      <c s="25" t="s">
        <v>46</v>
      </c>
      <c s="30" t="s">
        <v>299</v>
      </c>
      <c s="31" t="s">
        <v>98</v>
      </c>
      <c s="32">
        <v>2119</v>
      </c>
      <c s="33">
        <v>0</v>
      </c>
      <c s="34">
        <f>ROUND(ROUND(H141,2)*ROUND(G141,3),2)</f>
      </c>
      <c r="O141">
        <f>(I141*21)/100</f>
      </c>
      <c t="s">
        <v>22</v>
      </c>
    </row>
    <row r="142" spans="1:5" ht="25.5">
      <c r="A142" s="35" t="s">
        <v>49</v>
      </c>
      <c r="E142" s="36" t="s">
        <v>300</v>
      </c>
    </row>
    <row r="143" spans="1:5" ht="12.75">
      <c r="A143" s="37" t="s">
        <v>51</v>
      </c>
      <c r="E143" s="38" t="s">
        <v>301</v>
      </c>
    </row>
    <row r="144" spans="1:5" ht="51">
      <c r="A144" t="s">
        <v>53</v>
      </c>
      <c r="E144" s="36" t="s">
        <v>302</v>
      </c>
    </row>
    <row r="145" spans="1:16" ht="12.75">
      <c r="A145" s="25" t="s">
        <v>44</v>
      </c>
      <c s="29" t="s">
        <v>303</v>
      </c>
      <c s="29" t="s">
        <v>304</v>
      </c>
      <c s="25" t="s">
        <v>46</v>
      </c>
      <c s="30" t="s">
        <v>305</v>
      </c>
      <c s="31" t="s">
        <v>98</v>
      </c>
      <c s="32">
        <v>3985</v>
      </c>
      <c s="33">
        <v>0</v>
      </c>
      <c s="34">
        <f>ROUND(ROUND(H145,2)*ROUND(G145,3),2)</f>
      </c>
      <c r="O145">
        <f>(I145*21)/100</f>
      </c>
      <c t="s">
        <v>22</v>
      </c>
    </row>
    <row r="146" spans="1:5" ht="12.75">
      <c r="A146" s="35" t="s">
        <v>49</v>
      </c>
      <c r="E146" s="36" t="s">
        <v>306</v>
      </c>
    </row>
    <row r="147" spans="1:5" ht="25.5">
      <c r="A147" s="37" t="s">
        <v>51</v>
      </c>
      <c r="E147" s="38" t="s">
        <v>307</v>
      </c>
    </row>
    <row r="148" spans="1:5" ht="51">
      <c r="A148" t="s">
        <v>53</v>
      </c>
      <c r="E148" s="36" t="s">
        <v>302</v>
      </c>
    </row>
    <row r="149" spans="1:16" ht="12.75">
      <c r="A149" s="25" t="s">
        <v>44</v>
      </c>
      <c s="29" t="s">
        <v>308</v>
      </c>
      <c s="29" t="s">
        <v>309</v>
      </c>
      <c s="25" t="s">
        <v>46</v>
      </c>
      <c s="30" t="s">
        <v>310</v>
      </c>
      <c s="31" t="s">
        <v>98</v>
      </c>
      <c s="32">
        <v>468</v>
      </c>
      <c s="33">
        <v>0</v>
      </c>
      <c s="34">
        <f>ROUND(ROUND(H149,2)*ROUND(G149,3),2)</f>
      </c>
      <c r="O149">
        <f>(I149*21)/100</f>
      </c>
      <c t="s">
        <v>22</v>
      </c>
    </row>
    <row r="150" spans="1:5" ht="25.5">
      <c r="A150" s="35" t="s">
        <v>49</v>
      </c>
      <c r="E150" s="36" t="s">
        <v>311</v>
      </c>
    </row>
    <row r="151" spans="1:5" ht="38.25">
      <c r="A151" s="37" t="s">
        <v>51</v>
      </c>
      <c r="E151" s="38" t="s">
        <v>312</v>
      </c>
    </row>
    <row r="152" spans="1:5" ht="51">
      <c r="A152" t="s">
        <v>53</v>
      </c>
      <c r="E152" s="36" t="s">
        <v>313</v>
      </c>
    </row>
    <row r="153" spans="1:16" ht="12.75">
      <c r="A153" s="25" t="s">
        <v>44</v>
      </c>
      <c s="29" t="s">
        <v>314</v>
      </c>
      <c s="29" t="s">
        <v>315</v>
      </c>
      <c s="25" t="s">
        <v>46</v>
      </c>
      <c s="30" t="s">
        <v>316</v>
      </c>
      <c s="31" t="s">
        <v>98</v>
      </c>
      <c s="32">
        <v>1963</v>
      </c>
      <c s="33">
        <v>0</v>
      </c>
      <c s="34">
        <f>ROUND(ROUND(H153,2)*ROUND(G153,3),2)</f>
      </c>
      <c r="O153">
        <f>(I153*21)/100</f>
      </c>
      <c t="s">
        <v>22</v>
      </c>
    </row>
    <row r="154" spans="1:5" ht="12.75">
      <c r="A154" s="35" t="s">
        <v>49</v>
      </c>
      <c r="E154" s="36" t="s">
        <v>317</v>
      </c>
    </row>
    <row r="155" spans="1:5" ht="63.75">
      <c r="A155" s="37" t="s">
        <v>51</v>
      </c>
      <c r="E155" s="38" t="s">
        <v>318</v>
      </c>
    </row>
    <row r="156" spans="1:5" ht="140.25">
      <c r="A156" t="s">
        <v>53</v>
      </c>
      <c r="E156" s="36" t="s">
        <v>319</v>
      </c>
    </row>
    <row r="157" spans="1:16" ht="12.75">
      <c r="A157" s="25" t="s">
        <v>44</v>
      </c>
      <c s="29" t="s">
        <v>320</v>
      </c>
      <c s="29" t="s">
        <v>321</v>
      </c>
      <c s="25" t="s">
        <v>46</v>
      </c>
      <c s="30" t="s">
        <v>322</v>
      </c>
      <c s="31" t="s">
        <v>98</v>
      </c>
      <c s="32">
        <v>2021.5</v>
      </c>
      <c s="33">
        <v>0</v>
      </c>
      <c s="34">
        <f>ROUND(ROUND(H157,2)*ROUND(G157,3),2)</f>
      </c>
      <c r="O157">
        <f>(I157*21)/100</f>
      </c>
      <c t="s">
        <v>22</v>
      </c>
    </row>
    <row r="158" spans="1:5" ht="12.75">
      <c r="A158" s="35" t="s">
        <v>49</v>
      </c>
      <c r="E158" s="36" t="s">
        <v>323</v>
      </c>
    </row>
    <row r="159" spans="1:5" ht="63.75">
      <c r="A159" s="37" t="s">
        <v>51</v>
      </c>
      <c r="E159" s="38" t="s">
        <v>324</v>
      </c>
    </row>
    <row r="160" spans="1:5" ht="140.25">
      <c r="A160" t="s">
        <v>53</v>
      </c>
      <c r="E160" s="36" t="s">
        <v>319</v>
      </c>
    </row>
    <row r="161" spans="1:16" ht="12.75">
      <c r="A161" s="25" t="s">
        <v>44</v>
      </c>
      <c s="29" t="s">
        <v>325</v>
      </c>
      <c s="29" t="s">
        <v>326</v>
      </c>
      <c s="25" t="s">
        <v>46</v>
      </c>
      <c s="30" t="s">
        <v>327</v>
      </c>
      <c s="31" t="s">
        <v>139</v>
      </c>
      <c s="32">
        <v>111.248</v>
      </c>
      <c s="33">
        <v>0</v>
      </c>
      <c s="34">
        <f>ROUND(ROUND(H161,2)*ROUND(G161,3),2)</f>
      </c>
      <c r="O161">
        <f>(I161*21)/100</f>
      </c>
      <c t="s">
        <v>22</v>
      </c>
    </row>
    <row r="162" spans="1:5" ht="12.75">
      <c r="A162" s="35" t="s">
        <v>49</v>
      </c>
      <c r="E162" s="36" t="s">
        <v>328</v>
      </c>
    </row>
    <row r="163" spans="1:5" ht="102">
      <c r="A163" s="37" t="s">
        <v>51</v>
      </c>
      <c r="E163" s="38" t="s">
        <v>329</v>
      </c>
    </row>
    <row r="164" spans="1:5" ht="140.25">
      <c r="A164" t="s">
        <v>53</v>
      </c>
      <c r="E164" s="36" t="s">
        <v>330</v>
      </c>
    </row>
    <row r="165" spans="1:16" ht="12.75">
      <c r="A165" s="25" t="s">
        <v>44</v>
      </c>
      <c s="29" t="s">
        <v>331</v>
      </c>
      <c s="29" t="s">
        <v>332</v>
      </c>
      <c s="25" t="s">
        <v>46</v>
      </c>
      <c s="30" t="s">
        <v>333</v>
      </c>
      <c s="31" t="s">
        <v>98</v>
      </c>
      <c s="32">
        <v>468</v>
      </c>
      <c s="33">
        <v>0</v>
      </c>
      <c s="34">
        <f>ROUND(ROUND(H165,2)*ROUND(G165,3),2)</f>
      </c>
      <c r="O165">
        <f>(I165*21)/100</f>
      </c>
      <c t="s">
        <v>22</v>
      </c>
    </row>
    <row r="166" spans="1:5" ht="12.75">
      <c r="A166" s="35" t="s">
        <v>49</v>
      </c>
      <c r="E166" s="36" t="s">
        <v>334</v>
      </c>
    </row>
    <row r="167" spans="1:5" ht="25.5">
      <c r="A167" s="37" t="s">
        <v>51</v>
      </c>
      <c r="E167" s="38" t="s">
        <v>335</v>
      </c>
    </row>
    <row r="168" spans="1:5" ht="102">
      <c r="A168" t="s">
        <v>53</v>
      </c>
      <c r="E168" s="36" t="s">
        <v>336</v>
      </c>
    </row>
    <row r="169" spans="1:18" ht="12.75" customHeight="1">
      <c r="A169" s="6" t="s">
        <v>42</v>
      </c>
      <c s="6"/>
      <c s="41" t="s">
        <v>79</v>
      </c>
      <c s="6"/>
      <c s="27" t="s">
        <v>337</v>
      </c>
      <c s="6"/>
      <c s="6"/>
      <c s="6"/>
      <c s="42">
        <f>0+Q169</f>
      </c>
      <c r="O169">
        <f>0+R169</f>
      </c>
      <c r="Q169">
        <f>0+I170+I174+I178</f>
      </c>
      <c>
        <f>0+O170+O174+O178</f>
      </c>
    </row>
    <row r="170" spans="1:16" ht="12.75">
      <c r="A170" s="25" t="s">
        <v>44</v>
      </c>
      <c s="29" t="s">
        <v>338</v>
      </c>
      <c s="29" t="s">
        <v>339</v>
      </c>
      <c s="25" t="s">
        <v>46</v>
      </c>
      <c s="30" t="s">
        <v>340</v>
      </c>
      <c s="31" t="s">
        <v>160</v>
      </c>
      <c s="32">
        <v>18</v>
      </c>
      <c s="33">
        <v>0</v>
      </c>
      <c s="34">
        <f>ROUND(ROUND(H170,2)*ROUND(G170,3),2)</f>
      </c>
      <c r="O170">
        <f>(I170*21)/100</f>
      </c>
      <c t="s">
        <v>22</v>
      </c>
    </row>
    <row r="171" spans="1:5" ht="12.75">
      <c r="A171" s="35" t="s">
        <v>49</v>
      </c>
      <c r="E171" s="36" t="s">
        <v>341</v>
      </c>
    </row>
    <row r="172" spans="1:5" ht="25.5">
      <c r="A172" s="37" t="s">
        <v>51</v>
      </c>
      <c r="E172" s="38" t="s">
        <v>342</v>
      </c>
    </row>
    <row r="173" spans="1:5" ht="255">
      <c r="A173" t="s">
        <v>53</v>
      </c>
      <c r="E173" s="36" t="s">
        <v>343</v>
      </c>
    </row>
    <row r="174" spans="1:16" ht="12.75">
      <c r="A174" s="25" t="s">
        <v>44</v>
      </c>
      <c s="29" t="s">
        <v>344</v>
      </c>
      <c s="29" t="s">
        <v>345</v>
      </c>
      <c s="25" t="s">
        <v>46</v>
      </c>
      <c s="30" t="s">
        <v>346</v>
      </c>
      <c s="31" t="s">
        <v>82</v>
      </c>
      <c s="32">
        <v>2</v>
      </c>
      <c s="33">
        <v>0</v>
      </c>
      <c s="34">
        <f>ROUND(ROUND(H174,2)*ROUND(G174,3),2)</f>
      </c>
      <c r="O174">
        <f>(I174*21)/100</f>
      </c>
      <c t="s">
        <v>22</v>
      </c>
    </row>
    <row r="175" spans="1:5" ht="12.75">
      <c r="A175" s="35" t="s">
        <v>49</v>
      </c>
      <c r="E175" s="36" t="s">
        <v>46</v>
      </c>
    </row>
    <row r="176" spans="1:5" ht="25.5">
      <c r="A176" s="37" t="s">
        <v>51</v>
      </c>
      <c r="E176" s="38" t="s">
        <v>347</v>
      </c>
    </row>
    <row r="177" spans="1:5" ht="89.25">
      <c r="A177" t="s">
        <v>53</v>
      </c>
      <c r="E177" s="36" t="s">
        <v>348</v>
      </c>
    </row>
    <row r="178" spans="1:16" ht="12.75">
      <c r="A178" s="25" t="s">
        <v>44</v>
      </c>
      <c s="29" t="s">
        <v>349</v>
      </c>
      <c s="29" t="s">
        <v>350</v>
      </c>
      <c s="25" t="s">
        <v>46</v>
      </c>
      <c s="30" t="s">
        <v>351</v>
      </c>
      <c s="31" t="s">
        <v>160</v>
      </c>
      <c s="32">
        <v>151</v>
      </c>
      <c s="33">
        <v>0</v>
      </c>
      <c s="34">
        <f>ROUND(ROUND(H178,2)*ROUND(G178,3),2)</f>
      </c>
      <c r="O178">
        <f>(I178*21)/100</f>
      </c>
      <c t="s">
        <v>22</v>
      </c>
    </row>
    <row r="179" spans="1:5" ht="12.75">
      <c r="A179" s="35" t="s">
        <v>49</v>
      </c>
      <c r="E179" s="36" t="s">
        <v>46</v>
      </c>
    </row>
    <row r="180" spans="1:5" ht="12.75">
      <c r="A180" s="37" t="s">
        <v>51</v>
      </c>
      <c r="E180" s="38" t="s">
        <v>352</v>
      </c>
    </row>
    <row r="181" spans="1:5" ht="25.5">
      <c r="A181" t="s">
        <v>53</v>
      </c>
      <c r="E181" s="36" t="s">
        <v>353</v>
      </c>
    </row>
    <row r="182" spans="1:18" ht="12.75" customHeight="1">
      <c r="A182" s="6" t="s">
        <v>42</v>
      </c>
      <c s="6"/>
      <c s="41" t="s">
        <v>39</v>
      </c>
      <c s="6"/>
      <c s="27" t="s">
        <v>112</v>
      </c>
      <c s="6"/>
      <c s="6"/>
      <c s="6"/>
      <c s="42">
        <f>0+Q182</f>
      </c>
      <c r="O182">
        <f>0+R182</f>
      </c>
      <c r="Q182">
        <f>0+I183+I187+I191+I195+I199+I203+I207+I211+I215</f>
      </c>
      <c>
        <f>0+O183+O187+O191+O195+O199+O203+O207+O211+O215</f>
      </c>
    </row>
    <row r="183" spans="1:16" ht="12.75">
      <c r="A183" s="25" t="s">
        <v>44</v>
      </c>
      <c s="29" t="s">
        <v>354</v>
      </c>
      <c s="29" t="s">
        <v>355</v>
      </c>
      <c s="25" t="s">
        <v>60</v>
      </c>
      <c s="30" t="s">
        <v>356</v>
      </c>
      <c s="31" t="s">
        <v>160</v>
      </c>
      <c s="32">
        <v>2</v>
      </c>
      <c s="33">
        <v>0</v>
      </c>
      <c s="34">
        <f>ROUND(ROUND(H183,2)*ROUND(G183,3),2)</f>
      </c>
      <c r="O183">
        <f>(I183*21)/100</f>
      </c>
      <c t="s">
        <v>22</v>
      </c>
    </row>
    <row r="184" spans="1:5" ht="12.75">
      <c r="A184" s="35" t="s">
        <v>49</v>
      </c>
      <c r="E184" s="36" t="s">
        <v>357</v>
      </c>
    </row>
    <row r="185" spans="1:5" ht="25.5">
      <c r="A185" s="37" t="s">
        <v>51</v>
      </c>
      <c r="E185" s="38" t="s">
        <v>358</v>
      </c>
    </row>
    <row r="186" spans="1:5" ht="38.25">
      <c r="A186" t="s">
        <v>53</v>
      </c>
      <c r="E186" s="36" t="s">
        <v>359</v>
      </c>
    </row>
    <row r="187" spans="1:16" ht="12.75">
      <c r="A187" s="25" t="s">
        <v>44</v>
      </c>
      <c s="29" t="s">
        <v>360</v>
      </c>
      <c s="29" t="s">
        <v>355</v>
      </c>
      <c s="25" t="s">
        <v>64</v>
      </c>
      <c s="30" t="s">
        <v>356</v>
      </c>
      <c s="31" t="s">
        <v>160</v>
      </c>
      <c s="32">
        <v>28.5</v>
      </c>
      <c s="33">
        <v>0</v>
      </c>
      <c s="34">
        <f>ROUND(ROUND(H187,2)*ROUND(G187,3),2)</f>
      </c>
      <c r="O187">
        <f>(I187*21)/100</f>
      </c>
      <c t="s">
        <v>22</v>
      </c>
    </row>
    <row r="188" spans="1:5" ht="25.5">
      <c r="A188" s="35" t="s">
        <v>49</v>
      </c>
      <c r="E188" s="36" t="s">
        <v>361</v>
      </c>
    </row>
    <row r="189" spans="1:5" ht="51">
      <c r="A189" s="37" t="s">
        <v>51</v>
      </c>
      <c r="E189" s="38" t="s">
        <v>362</v>
      </c>
    </row>
    <row r="190" spans="1:5" ht="38.25">
      <c r="A190" t="s">
        <v>53</v>
      </c>
      <c r="E190" s="36" t="s">
        <v>359</v>
      </c>
    </row>
    <row r="191" spans="1:16" ht="12.75">
      <c r="A191" s="25" t="s">
        <v>44</v>
      </c>
      <c s="29" t="s">
        <v>363</v>
      </c>
      <c s="29" t="s">
        <v>355</v>
      </c>
      <c s="25" t="s">
        <v>364</v>
      </c>
      <c s="30" t="s">
        <v>356</v>
      </c>
      <c s="31" t="s">
        <v>160</v>
      </c>
      <c s="32">
        <v>133</v>
      </c>
      <c s="33">
        <v>0</v>
      </c>
      <c s="34">
        <f>ROUND(ROUND(H191,2)*ROUND(G191,3),2)</f>
      </c>
      <c r="O191">
        <f>(I191*21)/100</f>
      </c>
      <c t="s">
        <v>22</v>
      </c>
    </row>
    <row r="192" spans="1:5" ht="12.75">
      <c r="A192" s="35" t="s">
        <v>49</v>
      </c>
      <c r="E192" s="36" t="s">
        <v>365</v>
      </c>
    </row>
    <row r="193" spans="1:5" ht="25.5">
      <c r="A193" s="37" t="s">
        <v>51</v>
      </c>
      <c r="E193" s="38" t="s">
        <v>366</v>
      </c>
    </row>
    <row r="194" spans="1:5" ht="38.25">
      <c r="A194" t="s">
        <v>53</v>
      </c>
      <c r="E194" s="36" t="s">
        <v>359</v>
      </c>
    </row>
    <row r="195" spans="1:16" ht="12.75">
      <c r="A195" s="25" t="s">
        <v>44</v>
      </c>
      <c s="29" t="s">
        <v>367</v>
      </c>
      <c s="29" t="s">
        <v>368</v>
      </c>
      <c s="25" t="s">
        <v>46</v>
      </c>
      <c s="30" t="s">
        <v>369</v>
      </c>
      <c s="31" t="s">
        <v>160</v>
      </c>
      <c s="32">
        <v>70</v>
      </c>
      <c s="33">
        <v>0</v>
      </c>
      <c s="34">
        <f>ROUND(ROUND(H195,2)*ROUND(G195,3),2)</f>
      </c>
      <c r="O195">
        <f>(I195*21)/100</f>
      </c>
      <c t="s">
        <v>22</v>
      </c>
    </row>
    <row r="196" spans="1:5" ht="25.5">
      <c r="A196" s="35" t="s">
        <v>49</v>
      </c>
      <c r="E196" s="36" t="s">
        <v>370</v>
      </c>
    </row>
    <row r="197" spans="1:5" ht="12.75">
      <c r="A197" s="37" t="s">
        <v>51</v>
      </c>
      <c r="E197" s="38" t="s">
        <v>371</v>
      </c>
    </row>
    <row r="198" spans="1:5" ht="38.25">
      <c r="A198" t="s">
        <v>53</v>
      </c>
      <c r="E198" s="36" t="s">
        <v>372</v>
      </c>
    </row>
    <row r="199" spans="1:16" ht="12.75">
      <c r="A199" s="25" t="s">
        <v>44</v>
      </c>
      <c s="29" t="s">
        <v>373</v>
      </c>
      <c s="29" t="s">
        <v>374</v>
      </c>
      <c s="25" t="s">
        <v>46</v>
      </c>
      <c s="30" t="s">
        <v>375</v>
      </c>
      <c s="31" t="s">
        <v>160</v>
      </c>
      <c s="32">
        <v>13</v>
      </c>
      <c s="33">
        <v>0</v>
      </c>
      <c s="34">
        <f>ROUND(ROUND(H199,2)*ROUND(G199,3),2)</f>
      </c>
      <c r="O199">
        <f>(I199*21)/100</f>
      </c>
      <c t="s">
        <v>22</v>
      </c>
    </row>
    <row r="200" spans="1:5" ht="12.75">
      <c r="A200" s="35" t="s">
        <v>49</v>
      </c>
      <c r="E200" s="36" t="s">
        <v>376</v>
      </c>
    </row>
    <row r="201" spans="1:5" ht="25.5">
      <c r="A201" s="37" t="s">
        <v>51</v>
      </c>
      <c r="E201" s="38" t="s">
        <v>377</v>
      </c>
    </row>
    <row r="202" spans="1:5" ht="25.5">
      <c r="A202" t="s">
        <v>53</v>
      </c>
      <c r="E202" s="36" t="s">
        <v>378</v>
      </c>
    </row>
    <row r="203" spans="1:16" ht="12.75">
      <c r="A203" s="25" t="s">
        <v>44</v>
      </c>
      <c s="29" t="s">
        <v>379</v>
      </c>
      <c s="29" t="s">
        <v>380</v>
      </c>
      <c s="25" t="s">
        <v>46</v>
      </c>
      <c s="30" t="s">
        <v>381</v>
      </c>
      <c s="31" t="s">
        <v>160</v>
      </c>
      <c s="32">
        <v>128.5</v>
      </c>
      <c s="33">
        <v>0</v>
      </c>
      <c s="34">
        <f>ROUND(ROUND(H203,2)*ROUND(G203,3),2)</f>
      </c>
      <c r="O203">
        <f>(I203*21)/100</f>
      </c>
      <c t="s">
        <v>22</v>
      </c>
    </row>
    <row r="204" spans="1:5" ht="25.5">
      <c r="A204" s="35" t="s">
        <v>49</v>
      </c>
      <c r="E204" s="36" t="s">
        <v>382</v>
      </c>
    </row>
    <row r="205" spans="1:5" ht="38.25">
      <c r="A205" s="37" t="s">
        <v>51</v>
      </c>
      <c r="E205" s="38" t="s">
        <v>176</v>
      </c>
    </row>
    <row r="206" spans="1:5" ht="38.25">
      <c r="A206" t="s">
        <v>53</v>
      </c>
      <c r="E206" s="36" t="s">
        <v>383</v>
      </c>
    </row>
    <row r="207" spans="1:16" ht="12.75">
      <c r="A207" s="25" t="s">
        <v>44</v>
      </c>
      <c s="29" t="s">
        <v>384</v>
      </c>
      <c s="29" t="s">
        <v>385</v>
      </c>
      <c s="25" t="s">
        <v>46</v>
      </c>
      <c s="30" t="s">
        <v>386</v>
      </c>
      <c s="31" t="s">
        <v>98</v>
      </c>
      <c s="32">
        <v>28.875</v>
      </c>
      <c s="33">
        <v>0</v>
      </c>
      <c s="34">
        <f>ROUND(ROUND(H207,2)*ROUND(G207,3),2)</f>
      </c>
      <c r="O207">
        <f>(I207*21)/100</f>
      </c>
      <c t="s">
        <v>22</v>
      </c>
    </row>
    <row r="208" spans="1:5" ht="25.5">
      <c r="A208" s="35" t="s">
        <v>49</v>
      </c>
      <c r="E208" s="36" t="s">
        <v>387</v>
      </c>
    </row>
    <row r="209" spans="1:5" ht="25.5">
      <c r="A209" s="37" t="s">
        <v>51</v>
      </c>
      <c r="E209" s="38" t="s">
        <v>388</v>
      </c>
    </row>
    <row r="210" spans="1:5" ht="76.5">
      <c r="A210" t="s">
        <v>53</v>
      </c>
      <c r="E210" s="36" t="s">
        <v>389</v>
      </c>
    </row>
    <row r="211" spans="1:16" ht="12.75">
      <c r="A211" s="25" t="s">
        <v>44</v>
      </c>
      <c s="29" t="s">
        <v>390</v>
      </c>
      <c s="29" t="s">
        <v>391</v>
      </c>
      <c s="25" t="s">
        <v>46</v>
      </c>
      <c s="30" t="s">
        <v>392</v>
      </c>
      <c s="31" t="s">
        <v>82</v>
      </c>
      <c s="32">
        <v>1</v>
      </c>
      <c s="33">
        <v>0</v>
      </c>
      <c s="34">
        <f>ROUND(ROUND(H211,2)*ROUND(G211,3),2)</f>
      </c>
      <c r="O211">
        <f>(I211*21)/100</f>
      </c>
      <c t="s">
        <v>22</v>
      </c>
    </row>
    <row r="212" spans="1:5" ht="25.5">
      <c r="A212" s="35" t="s">
        <v>49</v>
      </c>
      <c r="E212" s="36" t="s">
        <v>393</v>
      </c>
    </row>
    <row r="213" spans="1:5" ht="25.5">
      <c r="A213" s="37" t="s">
        <v>51</v>
      </c>
      <c r="E213" s="38" t="s">
        <v>394</v>
      </c>
    </row>
    <row r="214" spans="1:5" ht="38.25">
      <c r="A214" t="s">
        <v>53</v>
      </c>
      <c r="E214" s="36" t="s">
        <v>395</v>
      </c>
    </row>
    <row r="215" spans="1:16" ht="12.75">
      <c r="A215" s="25" t="s">
        <v>44</v>
      </c>
      <c s="29" t="s">
        <v>396</v>
      </c>
      <c s="29" t="s">
        <v>397</v>
      </c>
      <c s="25" t="s">
        <v>46</v>
      </c>
      <c s="30" t="s">
        <v>398</v>
      </c>
      <c s="31" t="s">
        <v>139</v>
      </c>
      <c s="32">
        <v>1</v>
      </c>
      <c s="33">
        <v>0</v>
      </c>
      <c s="34">
        <f>ROUND(ROUND(H215,2)*ROUND(G215,3),2)</f>
      </c>
      <c r="O215">
        <f>(I215*21)/100</f>
      </c>
      <c t="s">
        <v>22</v>
      </c>
    </row>
    <row r="216" spans="1:5" ht="12.75">
      <c r="A216" s="35" t="s">
        <v>49</v>
      </c>
      <c r="E216" s="36" t="s">
        <v>399</v>
      </c>
    </row>
    <row r="217" spans="1:5" ht="25.5">
      <c r="A217" s="37" t="s">
        <v>51</v>
      </c>
      <c r="E217" s="38" t="s">
        <v>400</v>
      </c>
    </row>
    <row r="218" spans="1:5" ht="102">
      <c r="A218" t="s">
        <v>53</v>
      </c>
      <c r="E218" s="36" t="s">
        <v>401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0+O8+O21+O110+O119+O128+O169+O198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402</v>
      </c>
      <c s="39">
        <f>0+I8+I21+I110+I119+I128+I169+I198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402</v>
      </c>
      <c s="6"/>
      <c s="18" t="s">
        <v>403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44</v>
      </c>
      <c s="29" t="s">
        <v>28</v>
      </c>
      <c s="29" t="s">
        <v>127</v>
      </c>
      <c s="25" t="s">
        <v>60</v>
      </c>
      <c s="30" t="s">
        <v>128</v>
      </c>
      <c s="31" t="s">
        <v>129</v>
      </c>
      <c s="32">
        <v>2301.357</v>
      </c>
      <c s="33">
        <v>0</v>
      </c>
      <c s="34">
        <f>ROUND(ROUND(H9,2)*ROUND(G9,3),2)</f>
      </c>
      <c r="O9">
        <f>(I9*21)/100</f>
      </c>
      <c t="s">
        <v>22</v>
      </c>
    </row>
    <row r="10" spans="1:5" ht="12.75">
      <c r="A10" s="35" t="s">
        <v>49</v>
      </c>
      <c r="E10" s="36" t="s">
        <v>130</v>
      </c>
    </row>
    <row r="11" spans="1:5" ht="114.75">
      <c r="A11" s="37" t="s">
        <v>51</v>
      </c>
      <c r="E11" s="38" t="s">
        <v>404</v>
      </c>
    </row>
    <row r="12" spans="1:5" ht="25.5">
      <c r="A12" t="s">
        <v>53</v>
      </c>
      <c r="E12" s="36" t="s">
        <v>132</v>
      </c>
    </row>
    <row r="13" spans="1:16" ht="12.75">
      <c r="A13" s="25" t="s">
        <v>44</v>
      </c>
      <c s="29" t="s">
        <v>22</v>
      </c>
      <c s="29" t="s">
        <v>133</v>
      </c>
      <c s="25" t="s">
        <v>46</v>
      </c>
      <c s="30" t="s">
        <v>134</v>
      </c>
      <c s="31" t="s">
        <v>129</v>
      </c>
      <c s="32">
        <v>1896.39</v>
      </c>
      <c s="33">
        <v>0</v>
      </c>
      <c s="34">
        <f>ROUND(ROUND(H13,2)*ROUND(G13,3),2)</f>
      </c>
      <c r="O13">
        <f>(I13*21)/100</f>
      </c>
      <c t="s">
        <v>22</v>
      </c>
    </row>
    <row r="14" spans="1:5" ht="12.75">
      <c r="A14" s="35" t="s">
        <v>49</v>
      </c>
      <c r="E14" s="36" t="s">
        <v>135</v>
      </c>
    </row>
    <row r="15" spans="1:5" ht="63.75">
      <c r="A15" s="37" t="s">
        <v>51</v>
      </c>
      <c r="E15" s="38" t="s">
        <v>405</v>
      </c>
    </row>
    <row r="16" spans="1:5" ht="25.5">
      <c r="A16" t="s">
        <v>53</v>
      </c>
      <c r="E16" s="36" t="s">
        <v>132</v>
      </c>
    </row>
    <row r="17" spans="1:16" ht="12.75">
      <c r="A17" s="25" t="s">
        <v>44</v>
      </c>
      <c s="29" t="s">
        <v>21</v>
      </c>
      <c s="29" t="s">
        <v>137</v>
      </c>
      <c s="25" t="s">
        <v>46</v>
      </c>
      <c s="30" t="s">
        <v>138</v>
      </c>
      <c s="31" t="s">
        <v>139</v>
      </c>
      <c s="32">
        <v>31.5</v>
      </c>
      <c s="33">
        <v>0</v>
      </c>
      <c s="34">
        <f>ROUND(ROUND(H17,2)*ROUND(G17,3),2)</f>
      </c>
      <c r="O17">
        <f>(I17*21)/100</f>
      </c>
      <c t="s">
        <v>22</v>
      </c>
    </row>
    <row r="18" spans="1:5" ht="25.5">
      <c r="A18" s="35" t="s">
        <v>49</v>
      </c>
      <c r="E18" s="36" t="s">
        <v>140</v>
      </c>
    </row>
    <row r="19" spans="1:5" ht="12.75">
      <c r="A19" s="37" t="s">
        <v>51</v>
      </c>
      <c r="E19" s="38" t="s">
        <v>188</v>
      </c>
    </row>
    <row r="20" spans="1:5" ht="38.25">
      <c r="A20" t="s">
        <v>53</v>
      </c>
      <c r="E20" s="36" t="s">
        <v>142</v>
      </c>
    </row>
    <row r="21" spans="1:18" ht="12.75" customHeight="1">
      <c r="A21" s="6" t="s">
        <v>42</v>
      </c>
      <c s="6"/>
      <c s="41" t="s">
        <v>28</v>
      </c>
      <c s="6"/>
      <c s="27" t="s">
        <v>95</v>
      </c>
      <c s="6"/>
      <c s="6"/>
      <c s="6"/>
      <c s="42">
        <f>0+Q21</f>
      </c>
      <c r="O21">
        <f>0+R21</f>
      </c>
      <c r="Q21">
        <f>0+I22+I26+I30+I34+I38+I42+I46+I50+I54+I58+I62+I66+I70+I74+I78+I82+I86+I90+I94+I98+I102+I106</f>
      </c>
      <c>
        <f>0+O22+O26+O30+O34+O38+O42+O46+O50+O54+O58+O62+O66+O70+O74+O78+O82+O86+O90+O94+O98+O102+O106</f>
      </c>
    </row>
    <row r="22" spans="1:16" ht="25.5">
      <c r="A22" s="25" t="s">
        <v>44</v>
      </c>
      <c s="29" t="s">
        <v>32</v>
      </c>
      <c s="29" t="s">
        <v>143</v>
      </c>
      <c s="25" t="s">
        <v>46</v>
      </c>
      <c s="30" t="s">
        <v>144</v>
      </c>
      <c s="31" t="s">
        <v>139</v>
      </c>
      <c s="32">
        <v>817.58</v>
      </c>
      <c s="33">
        <v>0</v>
      </c>
      <c s="34">
        <f>ROUND(ROUND(H22,2)*ROUND(G22,3),2)</f>
      </c>
      <c r="O22">
        <f>(I22*21)/100</f>
      </c>
      <c t="s">
        <v>22</v>
      </c>
    </row>
    <row r="23" spans="1:5" ht="25.5">
      <c r="A23" s="35" t="s">
        <v>49</v>
      </c>
      <c r="E23" s="36" t="s">
        <v>145</v>
      </c>
    </row>
    <row r="24" spans="1:5" ht="63.75">
      <c r="A24" s="37" t="s">
        <v>51</v>
      </c>
      <c r="E24" s="38" t="s">
        <v>406</v>
      </c>
    </row>
    <row r="25" spans="1:5" ht="63.75">
      <c r="A25" t="s">
        <v>53</v>
      </c>
      <c r="E25" s="36" t="s">
        <v>147</v>
      </c>
    </row>
    <row r="26" spans="1:16" ht="12.75">
      <c r="A26" s="25" t="s">
        <v>44</v>
      </c>
      <c s="29" t="s">
        <v>34</v>
      </c>
      <c s="29" t="s">
        <v>148</v>
      </c>
      <c s="25" t="s">
        <v>46</v>
      </c>
      <c s="30" t="s">
        <v>149</v>
      </c>
      <c s="31" t="s">
        <v>139</v>
      </c>
      <c s="32">
        <v>114.85</v>
      </c>
      <c s="33">
        <v>0</v>
      </c>
      <c s="34">
        <f>ROUND(ROUND(H26,2)*ROUND(G26,3),2)</f>
      </c>
      <c r="O26">
        <f>(I26*21)/100</f>
      </c>
      <c t="s">
        <v>22</v>
      </c>
    </row>
    <row r="27" spans="1:5" ht="12.75">
      <c r="A27" s="35" t="s">
        <v>49</v>
      </c>
      <c r="E27" s="36" t="s">
        <v>150</v>
      </c>
    </row>
    <row r="28" spans="1:5" ht="51">
      <c r="A28" s="37" t="s">
        <v>51</v>
      </c>
      <c r="E28" s="38" t="s">
        <v>407</v>
      </c>
    </row>
    <row r="29" spans="1:5" ht="63.75">
      <c r="A29" t="s">
        <v>53</v>
      </c>
      <c r="E29" s="36" t="s">
        <v>147</v>
      </c>
    </row>
    <row r="30" spans="1:16" ht="12.75">
      <c r="A30" s="25" t="s">
        <v>44</v>
      </c>
      <c s="29" t="s">
        <v>36</v>
      </c>
      <c s="29" t="s">
        <v>152</v>
      </c>
      <c s="25" t="s">
        <v>60</v>
      </c>
      <c s="30" t="s">
        <v>153</v>
      </c>
      <c s="31" t="s">
        <v>139</v>
      </c>
      <c s="32">
        <v>434.385</v>
      </c>
      <c s="33">
        <v>0</v>
      </c>
      <c s="34">
        <f>ROUND(ROUND(H30,2)*ROUND(G30,3),2)</f>
      </c>
      <c r="O30">
        <f>(I30*21)/100</f>
      </c>
      <c t="s">
        <v>22</v>
      </c>
    </row>
    <row r="31" spans="1:5" ht="25.5">
      <c r="A31" s="35" t="s">
        <v>49</v>
      </c>
      <c r="E31" s="36" t="s">
        <v>154</v>
      </c>
    </row>
    <row r="32" spans="1:5" ht="38.25">
      <c r="A32" s="37" t="s">
        <v>51</v>
      </c>
      <c r="E32" s="38" t="s">
        <v>408</v>
      </c>
    </row>
    <row r="33" spans="1:5" ht="63.75">
      <c r="A33" t="s">
        <v>53</v>
      </c>
      <c r="E33" s="36" t="s">
        <v>147</v>
      </c>
    </row>
    <row r="34" spans="1:16" ht="12.75">
      <c r="A34" s="25" t="s">
        <v>44</v>
      </c>
      <c s="29" t="s">
        <v>73</v>
      </c>
      <c s="29" t="s">
        <v>152</v>
      </c>
      <c s="25" t="s">
        <v>64</v>
      </c>
      <c s="30" t="s">
        <v>153</v>
      </c>
      <c s="31" t="s">
        <v>139</v>
      </c>
      <c s="32">
        <v>186.165</v>
      </c>
      <c s="33">
        <v>0</v>
      </c>
      <c s="34">
        <f>ROUND(ROUND(H34,2)*ROUND(G34,3),2)</f>
      </c>
      <c r="O34">
        <f>(I34*21)/100</f>
      </c>
      <c t="s">
        <v>22</v>
      </c>
    </row>
    <row r="35" spans="1:5" ht="25.5">
      <c r="A35" s="35" t="s">
        <v>49</v>
      </c>
      <c r="E35" s="36" t="s">
        <v>156</v>
      </c>
    </row>
    <row r="36" spans="1:5" ht="38.25">
      <c r="A36" s="37" t="s">
        <v>51</v>
      </c>
      <c r="E36" s="38" t="s">
        <v>409</v>
      </c>
    </row>
    <row r="37" spans="1:5" ht="63.75">
      <c r="A37" t="s">
        <v>53</v>
      </c>
      <c r="E37" s="36" t="s">
        <v>147</v>
      </c>
    </row>
    <row r="38" spans="1:16" ht="12.75">
      <c r="A38" s="25" t="s">
        <v>44</v>
      </c>
      <c s="29" t="s">
        <v>79</v>
      </c>
      <c s="29" t="s">
        <v>410</v>
      </c>
      <c s="25" t="s">
        <v>60</v>
      </c>
      <c s="30" t="s">
        <v>411</v>
      </c>
      <c s="31" t="s">
        <v>139</v>
      </c>
      <c s="32">
        <v>16.38</v>
      </c>
      <c s="33">
        <v>0</v>
      </c>
      <c s="34">
        <f>ROUND(ROUND(H38,2)*ROUND(G38,3),2)</f>
      </c>
      <c r="O38">
        <f>(I38*21)/100</f>
      </c>
      <c t="s">
        <v>22</v>
      </c>
    </row>
    <row r="39" spans="1:5" ht="25.5">
      <c r="A39" s="35" t="s">
        <v>49</v>
      </c>
      <c r="E39" s="36" t="s">
        <v>412</v>
      </c>
    </row>
    <row r="40" spans="1:5" ht="51">
      <c r="A40" s="37" t="s">
        <v>51</v>
      </c>
      <c r="E40" s="38" t="s">
        <v>413</v>
      </c>
    </row>
    <row r="41" spans="1:5" ht="63.75">
      <c r="A41" t="s">
        <v>53</v>
      </c>
      <c r="E41" s="36" t="s">
        <v>147</v>
      </c>
    </row>
    <row r="42" spans="1:16" ht="12.75">
      <c r="A42" s="25" t="s">
        <v>44</v>
      </c>
      <c s="29" t="s">
        <v>39</v>
      </c>
      <c s="29" t="s">
        <v>410</v>
      </c>
      <c s="25" t="s">
        <v>64</v>
      </c>
      <c s="30" t="s">
        <v>411</v>
      </c>
      <c s="31" t="s">
        <v>139</v>
      </c>
      <c s="32">
        <v>7.02</v>
      </c>
      <c s="33">
        <v>0</v>
      </c>
      <c s="34">
        <f>ROUND(ROUND(H42,2)*ROUND(G42,3),2)</f>
      </c>
      <c r="O42">
        <f>(I42*21)/100</f>
      </c>
      <c t="s">
        <v>22</v>
      </c>
    </row>
    <row r="43" spans="1:5" ht="25.5">
      <c r="A43" s="35" t="s">
        <v>49</v>
      </c>
      <c r="E43" s="36" t="s">
        <v>414</v>
      </c>
    </row>
    <row r="44" spans="1:5" ht="51">
      <c r="A44" s="37" t="s">
        <v>51</v>
      </c>
      <c r="E44" s="38" t="s">
        <v>415</v>
      </c>
    </row>
    <row r="45" spans="1:5" ht="63.75">
      <c r="A45" t="s">
        <v>53</v>
      </c>
      <c r="E45" s="36" t="s">
        <v>147</v>
      </c>
    </row>
    <row r="46" spans="1:16" ht="12.75">
      <c r="A46" s="25" t="s">
        <v>44</v>
      </c>
      <c s="29" t="s">
        <v>41</v>
      </c>
      <c s="29" t="s">
        <v>158</v>
      </c>
      <c s="25" t="s">
        <v>46</v>
      </c>
      <c s="30" t="s">
        <v>159</v>
      </c>
      <c s="31" t="s">
        <v>160</v>
      </c>
      <c s="32">
        <v>432</v>
      </c>
      <c s="33">
        <v>0</v>
      </c>
      <c s="34">
        <f>ROUND(ROUND(H46,2)*ROUND(G46,3),2)</f>
      </c>
      <c r="O46">
        <f>(I46*21)/100</f>
      </c>
      <c t="s">
        <v>22</v>
      </c>
    </row>
    <row r="47" spans="1:5" ht="12.75">
      <c r="A47" s="35" t="s">
        <v>49</v>
      </c>
      <c r="E47" s="36" t="s">
        <v>161</v>
      </c>
    </row>
    <row r="48" spans="1:5" ht="38.25">
      <c r="A48" s="37" t="s">
        <v>51</v>
      </c>
      <c r="E48" s="38" t="s">
        <v>416</v>
      </c>
    </row>
    <row r="49" spans="1:5" ht="63.75">
      <c r="A49" t="s">
        <v>53</v>
      </c>
      <c r="E49" s="36" t="s">
        <v>147</v>
      </c>
    </row>
    <row r="50" spans="1:16" ht="12.75">
      <c r="A50" s="25" t="s">
        <v>44</v>
      </c>
      <c s="29" t="s">
        <v>172</v>
      </c>
      <c s="29" t="s">
        <v>167</v>
      </c>
      <c s="25" t="s">
        <v>46</v>
      </c>
      <c s="30" t="s">
        <v>168</v>
      </c>
      <c s="31" t="s">
        <v>139</v>
      </c>
      <c s="32">
        <v>709.2</v>
      </c>
      <c s="33">
        <v>0</v>
      </c>
      <c s="34">
        <f>ROUND(ROUND(H50,2)*ROUND(G50,3),2)</f>
      </c>
      <c r="O50">
        <f>(I50*21)/100</f>
      </c>
      <c t="s">
        <v>22</v>
      </c>
    </row>
    <row r="51" spans="1:5" ht="38.25">
      <c r="A51" s="35" t="s">
        <v>49</v>
      </c>
      <c r="E51" s="36" t="s">
        <v>169</v>
      </c>
    </row>
    <row r="52" spans="1:5" ht="38.25">
      <c r="A52" s="37" t="s">
        <v>51</v>
      </c>
      <c r="E52" s="38" t="s">
        <v>417</v>
      </c>
    </row>
    <row r="53" spans="1:5" ht="63.75">
      <c r="A53" t="s">
        <v>53</v>
      </c>
      <c r="E53" s="36" t="s">
        <v>171</v>
      </c>
    </row>
    <row r="54" spans="1:16" ht="12.75">
      <c r="A54" s="25" t="s">
        <v>44</v>
      </c>
      <c s="29" t="s">
        <v>178</v>
      </c>
      <c s="29" t="s">
        <v>173</v>
      </c>
      <c s="25" t="s">
        <v>46</v>
      </c>
      <c s="30" t="s">
        <v>174</v>
      </c>
      <c s="31" t="s">
        <v>160</v>
      </c>
      <c s="32">
        <v>129.5</v>
      </c>
      <c s="33">
        <v>0</v>
      </c>
      <c s="34">
        <f>ROUND(ROUND(H54,2)*ROUND(G54,3),2)</f>
      </c>
      <c r="O54">
        <f>(I54*21)/100</f>
      </c>
      <c t="s">
        <v>22</v>
      </c>
    </row>
    <row r="55" spans="1:5" ht="25.5">
      <c r="A55" s="35" t="s">
        <v>49</v>
      </c>
      <c r="E55" s="36" t="s">
        <v>175</v>
      </c>
    </row>
    <row r="56" spans="1:5" ht="38.25">
      <c r="A56" s="37" t="s">
        <v>51</v>
      </c>
      <c r="E56" s="38" t="s">
        <v>418</v>
      </c>
    </row>
    <row r="57" spans="1:5" ht="25.5">
      <c r="A57" t="s">
        <v>53</v>
      </c>
      <c r="E57" s="36" t="s">
        <v>177</v>
      </c>
    </row>
    <row r="58" spans="1:16" ht="12.75">
      <c r="A58" s="25" t="s">
        <v>44</v>
      </c>
      <c s="29" t="s">
        <v>184</v>
      </c>
      <c s="29" t="s">
        <v>179</v>
      </c>
      <c s="25" t="s">
        <v>46</v>
      </c>
      <c s="30" t="s">
        <v>180</v>
      </c>
      <c s="31" t="s">
        <v>139</v>
      </c>
      <c s="32">
        <v>595</v>
      </c>
      <c s="33">
        <v>0</v>
      </c>
      <c s="34">
        <f>ROUND(ROUND(H58,2)*ROUND(G58,3),2)</f>
      </c>
      <c r="O58">
        <f>(I58*21)/100</f>
      </c>
      <c t="s">
        <v>22</v>
      </c>
    </row>
    <row r="59" spans="1:5" ht="12.75">
      <c r="A59" s="35" t="s">
        <v>49</v>
      </c>
      <c r="E59" s="36" t="s">
        <v>181</v>
      </c>
    </row>
    <row r="60" spans="1:5" ht="63.75">
      <c r="A60" s="37" t="s">
        <v>51</v>
      </c>
      <c r="E60" s="38" t="s">
        <v>419</v>
      </c>
    </row>
    <row r="61" spans="1:5" ht="382.5">
      <c r="A61" t="s">
        <v>53</v>
      </c>
      <c r="E61" s="36" t="s">
        <v>183</v>
      </c>
    </row>
    <row r="62" spans="1:16" ht="12.75">
      <c r="A62" s="25" t="s">
        <v>44</v>
      </c>
      <c s="29" t="s">
        <v>190</v>
      </c>
      <c s="29" t="s">
        <v>185</v>
      </c>
      <c s="25" t="s">
        <v>60</v>
      </c>
      <c s="30" t="s">
        <v>186</v>
      </c>
      <c s="31" t="s">
        <v>139</v>
      </c>
      <c s="32">
        <v>31.5</v>
      </c>
      <c s="33">
        <v>0</v>
      </c>
      <c s="34">
        <f>ROUND(ROUND(H62,2)*ROUND(G62,3),2)</f>
      </c>
      <c r="O62">
        <f>(I62*21)/100</f>
      </c>
      <c t="s">
        <v>22</v>
      </c>
    </row>
    <row r="63" spans="1:5" ht="12.75">
      <c r="A63" s="35" t="s">
        <v>49</v>
      </c>
      <c r="E63" s="36" t="s">
        <v>187</v>
      </c>
    </row>
    <row r="64" spans="1:5" ht="12.75">
      <c r="A64" s="37" t="s">
        <v>51</v>
      </c>
      <c r="E64" s="38" t="s">
        <v>188</v>
      </c>
    </row>
    <row r="65" spans="1:5" ht="318.75">
      <c r="A65" t="s">
        <v>53</v>
      </c>
      <c r="E65" s="36" t="s">
        <v>189</v>
      </c>
    </row>
    <row r="66" spans="1:16" ht="12.75">
      <c r="A66" s="25" t="s">
        <v>44</v>
      </c>
      <c s="29" t="s">
        <v>193</v>
      </c>
      <c s="29" t="s">
        <v>185</v>
      </c>
      <c s="25" t="s">
        <v>64</v>
      </c>
      <c s="30" t="s">
        <v>186</v>
      </c>
      <c s="31" t="s">
        <v>139</v>
      </c>
      <c s="32">
        <v>35</v>
      </c>
      <c s="33">
        <v>0</v>
      </c>
      <c s="34">
        <f>ROUND(ROUND(H66,2)*ROUND(G66,3),2)</f>
      </c>
      <c r="O66">
        <f>(I66*21)/100</f>
      </c>
      <c t="s">
        <v>22</v>
      </c>
    </row>
    <row r="67" spans="1:5" ht="12.75">
      <c r="A67" s="35" t="s">
        <v>49</v>
      </c>
      <c r="E67" s="36" t="s">
        <v>191</v>
      </c>
    </row>
    <row r="68" spans="1:5" ht="12.75">
      <c r="A68" s="37" t="s">
        <v>51</v>
      </c>
      <c r="E68" s="38" t="s">
        <v>420</v>
      </c>
    </row>
    <row r="69" spans="1:5" ht="318.75">
      <c r="A69" t="s">
        <v>53</v>
      </c>
      <c r="E69" s="36" t="s">
        <v>189</v>
      </c>
    </row>
    <row r="70" spans="1:16" ht="12.75">
      <c r="A70" s="25" t="s">
        <v>44</v>
      </c>
      <c s="29" t="s">
        <v>199</v>
      </c>
      <c s="29" t="s">
        <v>194</v>
      </c>
      <c s="25" t="s">
        <v>46</v>
      </c>
      <c s="30" t="s">
        <v>195</v>
      </c>
      <c s="31" t="s">
        <v>98</v>
      </c>
      <c s="32">
        <v>134</v>
      </c>
      <c s="33">
        <v>0</v>
      </c>
      <c s="34">
        <f>ROUND(ROUND(H70,2)*ROUND(G70,3),2)</f>
      </c>
      <c r="O70">
        <f>(I70*21)/100</f>
      </c>
      <c t="s">
        <v>22</v>
      </c>
    </row>
    <row r="71" spans="1:5" ht="12.75">
      <c r="A71" s="35" t="s">
        <v>49</v>
      </c>
      <c r="E71" s="36" t="s">
        <v>196</v>
      </c>
    </row>
    <row r="72" spans="1:5" ht="25.5">
      <c r="A72" s="37" t="s">
        <v>51</v>
      </c>
      <c r="E72" s="38" t="s">
        <v>421</v>
      </c>
    </row>
    <row r="73" spans="1:5" ht="63.75">
      <c r="A73" t="s">
        <v>53</v>
      </c>
      <c r="E73" s="36" t="s">
        <v>198</v>
      </c>
    </row>
    <row r="74" spans="1:16" ht="12.75">
      <c r="A74" s="25" t="s">
        <v>44</v>
      </c>
      <c s="29" t="s">
        <v>205</v>
      </c>
      <c s="29" t="s">
        <v>200</v>
      </c>
      <c s="25" t="s">
        <v>60</v>
      </c>
      <c s="30" t="s">
        <v>201</v>
      </c>
      <c s="31" t="s">
        <v>139</v>
      </c>
      <c s="32">
        <v>19</v>
      </c>
      <c s="33">
        <v>0</v>
      </c>
      <c s="34">
        <f>ROUND(ROUND(H74,2)*ROUND(G74,3),2)</f>
      </c>
      <c r="O74">
        <f>(I74*21)/100</f>
      </c>
      <c t="s">
        <v>22</v>
      </c>
    </row>
    <row r="75" spans="1:5" ht="25.5">
      <c r="A75" s="35" t="s">
        <v>49</v>
      </c>
      <c r="E75" s="36" t="s">
        <v>202</v>
      </c>
    </row>
    <row r="76" spans="1:5" ht="63.75">
      <c r="A76" s="37" t="s">
        <v>51</v>
      </c>
      <c r="E76" s="38" t="s">
        <v>422</v>
      </c>
    </row>
    <row r="77" spans="1:5" ht="63.75">
      <c r="A77" t="s">
        <v>53</v>
      </c>
      <c r="E77" s="36" t="s">
        <v>204</v>
      </c>
    </row>
    <row r="78" spans="1:16" ht="12.75">
      <c r="A78" s="25" t="s">
        <v>44</v>
      </c>
      <c s="29" t="s">
        <v>208</v>
      </c>
      <c s="29" t="s">
        <v>200</v>
      </c>
      <c s="25" t="s">
        <v>64</v>
      </c>
      <c s="30" t="s">
        <v>201</v>
      </c>
      <c s="31" t="s">
        <v>139</v>
      </c>
      <c s="32">
        <v>35</v>
      </c>
      <c s="33">
        <v>0</v>
      </c>
      <c s="34">
        <f>ROUND(ROUND(H78,2)*ROUND(G78,3),2)</f>
      </c>
      <c r="O78">
        <f>(I78*21)/100</f>
      </c>
      <c t="s">
        <v>22</v>
      </c>
    </row>
    <row r="79" spans="1:5" ht="12.75">
      <c r="A79" s="35" t="s">
        <v>49</v>
      </c>
      <c r="E79" s="36" t="s">
        <v>206</v>
      </c>
    </row>
    <row r="80" spans="1:5" ht="25.5">
      <c r="A80" s="37" t="s">
        <v>51</v>
      </c>
      <c r="E80" s="38" t="s">
        <v>423</v>
      </c>
    </row>
    <row r="81" spans="1:5" ht="63.75">
      <c r="A81" t="s">
        <v>53</v>
      </c>
      <c r="E81" s="36" t="s">
        <v>204</v>
      </c>
    </row>
    <row r="82" spans="1:16" ht="12.75">
      <c r="A82" s="25" t="s">
        <v>44</v>
      </c>
      <c s="29" t="s">
        <v>214</v>
      </c>
      <c s="29" t="s">
        <v>209</v>
      </c>
      <c s="25" t="s">
        <v>46</v>
      </c>
      <c s="30" t="s">
        <v>210</v>
      </c>
      <c s="31" t="s">
        <v>139</v>
      </c>
      <c s="32">
        <v>363.999</v>
      </c>
      <c s="33">
        <v>0</v>
      </c>
      <c s="34">
        <f>ROUND(ROUND(H82,2)*ROUND(G82,3),2)</f>
      </c>
      <c r="O82">
        <f>(I82*21)/100</f>
      </c>
      <c t="s">
        <v>22</v>
      </c>
    </row>
    <row r="83" spans="1:5" ht="25.5">
      <c r="A83" s="35" t="s">
        <v>49</v>
      </c>
      <c r="E83" s="36" t="s">
        <v>211</v>
      </c>
    </row>
    <row r="84" spans="1:5" ht="89.25">
      <c r="A84" s="37" t="s">
        <v>51</v>
      </c>
      <c r="E84" s="38" t="s">
        <v>424</v>
      </c>
    </row>
    <row r="85" spans="1:5" ht="318.75">
      <c r="A85" t="s">
        <v>53</v>
      </c>
      <c r="E85" s="36" t="s">
        <v>213</v>
      </c>
    </row>
    <row r="86" spans="1:16" ht="12.75">
      <c r="A86" s="25" t="s">
        <v>44</v>
      </c>
      <c s="29" t="s">
        <v>220</v>
      </c>
      <c s="29" t="s">
        <v>215</v>
      </c>
      <c s="25" t="s">
        <v>46</v>
      </c>
      <c s="30" t="s">
        <v>216</v>
      </c>
      <c s="31" t="s">
        <v>139</v>
      </c>
      <c s="32">
        <v>35</v>
      </c>
      <c s="33">
        <v>0</v>
      </c>
      <c s="34">
        <f>ROUND(ROUND(H86,2)*ROUND(G86,3),2)</f>
      </c>
      <c r="O86">
        <f>(I86*21)/100</f>
      </c>
      <c t="s">
        <v>22</v>
      </c>
    </row>
    <row r="87" spans="1:5" ht="12.75">
      <c r="A87" s="35" t="s">
        <v>49</v>
      </c>
      <c r="E87" s="36" t="s">
        <v>217</v>
      </c>
    </row>
    <row r="88" spans="1:5" ht="12.75">
      <c r="A88" s="37" t="s">
        <v>51</v>
      </c>
      <c r="E88" s="38" t="s">
        <v>218</v>
      </c>
    </row>
    <row r="89" spans="1:5" ht="191.25">
      <c r="A89" t="s">
        <v>53</v>
      </c>
      <c r="E89" s="36" t="s">
        <v>219</v>
      </c>
    </row>
    <row r="90" spans="1:16" ht="12.75">
      <c r="A90" s="25" t="s">
        <v>44</v>
      </c>
      <c s="29" t="s">
        <v>226</v>
      </c>
      <c s="29" t="s">
        <v>221</v>
      </c>
      <c s="25" t="s">
        <v>46</v>
      </c>
      <c s="30" t="s">
        <v>222</v>
      </c>
      <c s="31" t="s">
        <v>139</v>
      </c>
      <c s="32">
        <v>31.5</v>
      </c>
      <c s="33">
        <v>0</v>
      </c>
      <c s="34">
        <f>ROUND(ROUND(H90,2)*ROUND(G90,3),2)</f>
      </c>
      <c r="O90">
        <f>(I90*21)/100</f>
      </c>
      <c t="s">
        <v>22</v>
      </c>
    </row>
    <row r="91" spans="1:5" ht="12.75">
      <c r="A91" s="35" t="s">
        <v>49</v>
      </c>
      <c r="E91" s="36" t="s">
        <v>223</v>
      </c>
    </row>
    <row r="92" spans="1:5" ht="51">
      <c r="A92" s="37" t="s">
        <v>51</v>
      </c>
      <c r="E92" s="38" t="s">
        <v>425</v>
      </c>
    </row>
    <row r="93" spans="1:5" ht="242.25">
      <c r="A93" t="s">
        <v>53</v>
      </c>
      <c r="E93" s="36" t="s">
        <v>225</v>
      </c>
    </row>
    <row r="94" spans="1:16" ht="12.75">
      <c r="A94" s="25" t="s">
        <v>44</v>
      </c>
      <c s="29" t="s">
        <v>232</v>
      </c>
      <c s="29" t="s">
        <v>227</v>
      </c>
      <c s="25" t="s">
        <v>46</v>
      </c>
      <c s="30" t="s">
        <v>228</v>
      </c>
      <c s="31" t="s">
        <v>139</v>
      </c>
      <c s="32">
        <v>184.7</v>
      </c>
      <c s="33">
        <v>0</v>
      </c>
      <c s="34">
        <f>ROUND(ROUND(H94,2)*ROUND(G94,3),2)</f>
      </c>
      <c r="O94">
        <f>(I94*21)/100</f>
      </c>
      <c t="s">
        <v>22</v>
      </c>
    </row>
    <row r="95" spans="1:5" ht="25.5">
      <c r="A95" s="35" t="s">
        <v>49</v>
      </c>
      <c r="E95" s="36" t="s">
        <v>229</v>
      </c>
    </row>
    <row r="96" spans="1:5" ht="51">
      <c r="A96" s="37" t="s">
        <v>51</v>
      </c>
      <c r="E96" s="38" t="s">
        <v>426</v>
      </c>
    </row>
    <row r="97" spans="1:5" ht="229.5">
      <c r="A97" t="s">
        <v>53</v>
      </c>
      <c r="E97" s="36" t="s">
        <v>231</v>
      </c>
    </row>
    <row r="98" spans="1:16" ht="12.75">
      <c r="A98" s="25" t="s">
        <v>44</v>
      </c>
      <c s="29" t="s">
        <v>238</v>
      </c>
      <c s="29" t="s">
        <v>233</v>
      </c>
      <c s="25" t="s">
        <v>46</v>
      </c>
      <c s="30" t="s">
        <v>234</v>
      </c>
      <c s="31" t="s">
        <v>139</v>
      </c>
      <c s="32">
        <v>107.1</v>
      </c>
      <c s="33">
        <v>0</v>
      </c>
      <c s="34">
        <f>ROUND(ROUND(H98,2)*ROUND(G98,3),2)</f>
      </c>
      <c r="O98">
        <f>(I98*21)/100</f>
      </c>
      <c t="s">
        <v>22</v>
      </c>
    </row>
    <row r="99" spans="1:5" ht="12.75">
      <c r="A99" s="35" t="s">
        <v>49</v>
      </c>
      <c r="E99" s="36" t="s">
        <v>235</v>
      </c>
    </row>
    <row r="100" spans="1:5" ht="51">
      <c r="A100" s="37" t="s">
        <v>51</v>
      </c>
      <c r="E100" s="38" t="s">
        <v>427</v>
      </c>
    </row>
    <row r="101" spans="1:5" ht="293.25">
      <c r="A101" t="s">
        <v>53</v>
      </c>
      <c r="E101" s="36" t="s">
        <v>237</v>
      </c>
    </row>
    <row r="102" spans="1:16" ht="12.75">
      <c r="A102" s="25" t="s">
        <v>44</v>
      </c>
      <c s="29" t="s">
        <v>243</v>
      </c>
      <c s="29" t="s">
        <v>239</v>
      </c>
      <c s="25" t="s">
        <v>46</v>
      </c>
      <c s="30" t="s">
        <v>240</v>
      </c>
      <c s="31" t="s">
        <v>98</v>
      </c>
      <c s="32">
        <v>7437.5</v>
      </c>
      <c s="33">
        <v>0</v>
      </c>
      <c s="34">
        <f>ROUND(ROUND(H102,2)*ROUND(G102,3),2)</f>
      </c>
      <c r="O102">
        <f>(I102*21)/100</f>
      </c>
      <c t="s">
        <v>22</v>
      </c>
    </row>
    <row r="103" spans="1:5" ht="12.75">
      <c r="A103" s="35" t="s">
        <v>49</v>
      </c>
      <c r="E103" s="36" t="s">
        <v>46</v>
      </c>
    </row>
    <row r="104" spans="1:5" ht="38.25">
      <c r="A104" s="37" t="s">
        <v>51</v>
      </c>
      <c r="E104" s="38" t="s">
        <v>241</v>
      </c>
    </row>
    <row r="105" spans="1:5" ht="38.25">
      <c r="A105" t="s">
        <v>53</v>
      </c>
      <c r="E105" s="36" t="s">
        <v>242</v>
      </c>
    </row>
    <row r="106" spans="1:16" ht="12.75">
      <c r="A106" s="25" t="s">
        <v>44</v>
      </c>
      <c s="29" t="s">
        <v>250</v>
      </c>
      <c s="29" t="s">
        <v>244</v>
      </c>
      <c s="25" t="s">
        <v>46</v>
      </c>
      <c s="30" t="s">
        <v>245</v>
      </c>
      <c s="31" t="s">
        <v>139</v>
      </c>
      <c s="32">
        <v>35</v>
      </c>
      <c s="33">
        <v>0</v>
      </c>
      <c s="34">
        <f>ROUND(ROUND(H106,2)*ROUND(G106,3),2)</f>
      </c>
      <c r="O106">
        <f>(I106*21)/100</f>
      </c>
      <c t="s">
        <v>22</v>
      </c>
    </row>
    <row r="107" spans="1:5" ht="25.5">
      <c r="A107" s="35" t="s">
        <v>49</v>
      </c>
      <c r="E107" s="36" t="s">
        <v>246</v>
      </c>
    </row>
    <row r="108" spans="1:5" ht="25.5">
      <c r="A108" s="37" t="s">
        <v>51</v>
      </c>
      <c r="E108" s="38" t="s">
        <v>428</v>
      </c>
    </row>
    <row r="109" spans="1:5" ht="38.25">
      <c r="A109" t="s">
        <v>53</v>
      </c>
      <c r="E109" s="36" t="s">
        <v>248</v>
      </c>
    </row>
    <row r="110" spans="1:18" ht="12.75" customHeight="1">
      <c r="A110" s="6" t="s">
        <v>42</v>
      </c>
      <c s="6"/>
      <c s="41" t="s">
        <v>22</v>
      </c>
      <c s="6"/>
      <c s="27" t="s">
        <v>249</v>
      </c>
      <c s="6"/>
      <c s="6"/>
      <c s="6"/>
      <c s="42">
        <f>0+Q110</f>
      </c>
      <c r="O110">
        <f>0+R110</f>
      </c>
      <c r="Q110">
        <f>0+I111+I115</f>
      </c>
      <c>
        <f>0+O111+O115</f>
      </c>
    </row>
    <row r="111" spans="1:16" ht="12.75">
      <c r="A111" s="25" t="s">
        <v>44</v>
      </c>
      <c s="29" t="s">
        <v>256</v>
      </c>
      <c s="29" t="s">
        <v>257</v>
      </c>
      <c s="25" t="s">
        <v>46</v>
      </c>
      <c s="30" t="s">
        <v>258</v>
      </c>
      <c s="31" t="s">
        <v>98</v>
      </c>
      <c s="32">
        <v>7437.5</v>
      </c>
      <c s="33">
        <v>0</v>
      </c>
      <c s="34">
        <f>ROUND(ROUND(H111,2)*ROUND(G111,3),2)</f>
      </c>
      <c r="O111">
        <f>(I111*21)/100</f>
      </c>
      <c t="s">
        <v>22</v>
      </c>
    </row>
    <row r="112" spans="1:5" ht="38.25">
      <c r="A112" s="35" t="s">
        <v>49</v>
      </c>
      <c r="E112" s="36" t="s">
        <v>259</v>
      </c>
    </row>
    <row r="113" spans="1:5" ht="38.25">
      <c r="A113" s="37" t="s">
        <v>51</v>
      </c>
      <c r="E113" s="38" t="s">
        <v>241</v>
      </c>
    </row>
    <row r="114" spans="1:5" ht="51">
      <c r="A114" t="s">
        <v>53</v>
      </c>
      <c r="E114" s="36" t="s">
        <v>261</v>
      </c>
    </row>
    <row r="115" spans="1:16" ht="12.75">
      <c r="A115" s="25" t="s">
        <v>44</v>
      </c>
      <c s="29" t="s">
        <v>262</v>
      </c>
      <c s="29" t="s">
        <v>263</v>
      </c>
      <c s="25" t="s">
        <v>46</v>
      </c>
      <c s="30" t="s">
        <v>264</v>
      </c>
      <c s="31" t="s">
        <v>139</v>
      </c>
      <c s="32">
        <v>595</v>
      </c>
      <c s="33">
        <v>0</v>
      </c>
      <c s="34">
        <f>ROUND(ROUND(H115,2)*ROUND(G115,3),2)</f>
      </c>
      <c r="O115">
        <f>(I115*21)/100</f>
      </c>
      <c t="s">
        <v>22</v>
      </c>
    </row>
    <row r="116" spans="1:5" ht="12.75">
      <c r="A116" s="35" t="s">
        <v>49</v>
      </c>
      <c r="E116" s="36" t="s">
        <v>265</v>
      </c>
    </row>
    <row r="117" spans="1:5" ht="51">
      <c r="A117" s="37" t="s">
        <v>51</v>
      </c>
      <c r="E117" s="38" t="s">
        <v>429</v>
      </c>
    </row>
    <row r="118" spans="1:5" ht="38.25">
      <c r="A118" t="s">
        <v>53</v>
      </c>
      <c r="E118" s="36" t="s">
        <v>267</v>
      </c>
    </row>
    <row r="119" spans="1:18" ht="12.75" customHeight="1">
      <c r="A119" s="6" t="s">
        <v>42</v>
      </c>
      <c s="6"/>
      <c s="41" t="s">
        <v>32</v>
      </c>
      <c s="6"/>
      <c s="27" t="s">
        <v>268</v>
      </c>
      <c s="6"/>
      <c s="6"/>
      <c s="6"/>
      <c s="42">
        <f>0+Q119</f>
      </c>
      <c r="O119">
        <f>0+R119</f>
      </c>
      <c r="Q119">
        <f>0+I120+I124</f>
      </c>
      <c>
        <f>0+O120+O124</f>
      </c>
    </row>
    <row r="120" spans="1:16" ht="12.75">
      <c r="A120" s="25" t="s">
        <v>44</v>
      </c>
      <c s="29" t="s">
        <v>269</v>
      </c>
      <c s="29" t="s">
        <v>270</v>
      </c>
      <c s="25" t="s">
        <v>46</v>
      </c>
      <c s="30" t="s">
        <v>271</v>
      </c>
      <c s="31" t="s">
        <v>139</v>
      </c>
      <c s="32">
        <v>9.384</v>
      </c>
      <c s="33">
        <v>0</v>
      </c>
      <c s="34">
        <f>ROUND(ROUND(H120,2)*ROUND(G120,3),2)</f>
      </c>
      <c r="O120">
        <f>(I120*21)/100</f>
      </c>
      <c t="s">
        <v>22</v>
      </c>
    </row>
    <row r="121" spans="1:5" ht="12.75">
      <c r="A121" s="35" t="s">
        <v>49</v>
      </c>
      <c r="E121" s="36" t="s">
        <v>272</v>
      </c>
    </row>
    <row r="122" spans="1:5" ht="51">
      <c r="A122" s="37" t="s">
        <v>51</v>
      </c>
      <c r="E122" s="38" t="s">
        <v>430</v>
      </c>
    </row>
    <row r="123" spans="1:5" ht="369.75">
      <c r="A123" t="s">
        <v>53</v>
      </c>
      <c r="E123" s="36" t="s">
        <v>274</v>
      </c>
    </row>
    <row r="124" spans="1:16" ht="12.75">
      <c r="A124" s="25" t="s">
        <v>44</v>
      </c>
      <c s="29" t="s">
        <v>275</v>
      </c>
      <c s="29" t="s">
        <v>276</v>
      </c>
      <c s="25" t="s">
        <v>46</v>
      </c>
      <c s="30" t="s">
        <v>277</v>
      </c>
      <c s="31" t="s">
        <v>139</v>
      </c>
      <c s="32">
        <v>20.05</v>
      </c>
      <c s="33">
        <v>0</v>
      </c>
      <c s="34">
        <f>ROUND(ROUND(H124,2)*ROUND(G124,3),2)</f>
      </c>
      <c r="O124">
        <f>(I124*21)/100</f>
      </c>
      <c t="s">
        <v>22</v>
      </c>
    </row>
    <row r="125" spans="1:5" ht="12.75">
      <c r="A125" s="35" t="s">
        <v>49</v>
      </c>
      <c r="E125" s="36" t="s">
        <v>278</v>
      </c>
    </row>
    <row r="126" spans="1:5" ht="38.25">
      <c r="A126" s="37" t="s">
        <v>51</v>
      </c>
      <c r="E126" s="38" t="s">
        <v>431</v>
      </c>
    </row>
    <row r="127" spans="1:5" ht="38.25">
      <c r="A127" t="s">
        <v>53</v>
      </c>
      <c r="E127" s="36" t="s">
        <v>267</v>
      </c>
    </row>
    <row r="128" spans="1:18" ht="12.75" customHeight="1">
      <c r="A128" s="6" t="s">
        <v>42</v>
      </c>
      <c s="6"/>
      <c s="41" t="s">
        <v>34</v>
      </c>
      <c s="6"/>
      <c s="27" t="s">
        <v>280</v>
      </c>
      <c s="6"/>
      <c s="6"/>
      <c s="6"/>
      <c s="42">
        <f>0+Q128</f>
      </c>
      <c r="O128">
        <f>0+R128</f>
      </c>
      <c r="Q128">
        <f>0+I129+I133+I137+I141+I145+I149+I153+I157+I161+I165</f>
      </c>
      <c>
        <f>0+O129+O133+O137+O141+O145+O149+O153+O157+O161+O165</f>
      </c>
    </row>
    <row r="129" spans="1:16" ht="12.75">
      <c r="A129" s="25" t="s">
        <v>44</v>
      </c>
      <c s="29" t="s">
        <v>281</v>
      </c>
      <c s="29" t="s">
        <v>282</v>
      </c>
      <c s="25" t="s">
        <v>46</v>
      </c>
      <c s="30" t="s">
        <v>283</v>
      </c>
      <c s="31" t="s">
        <v>139</v>
      </c>
      <c s="32">
        <v>297.5</v>
      </c>
      <c s="33">
        <v>0</v>
      </c>
      <c s="34">
        <f>ROUND(ROUND(H129,2)*ROUND(G129,3),2)</f>
      </c>
      <c r="O129">
        <f>(I129*21)/100</f>
      </c>
      <c t="s">
        <v>22</v>
      </c>
    </row>
    <row r="130" spans="1:5" ht="12.75">
      <c r="A130" s="35" t="s">
        <v>49</v>
      </c>
      <c r="E130" s="36" t="s">
        <v>284</v>
      </c>
    </row>
    <row r="131" spans="1:5" ht="63.75">
      <c r="A131" s="37" t="s">
        <v>51</v>
      </c>
      <c r="E131" s="38" t="s">
        <v>432</v>
      </c>
    </row>
    <row r="132" spans="1:5" ht="51">
      <c r="A132" t="s">
        <v>53</v>
      </c>
      <c r="E132" s="36" t="s">
        <v>286</v>
      </c>
    </row>
    <row r="133" spans="1:16" ht="12.75">
      <c r="A133" s="25" t="s">
        <v>44</v>
      </c>
      <c s="29" t="s">
        <v>287</v>
      </c>
      <c s="29" t="s">
        <v>288</v>
      </c>
      <c s="25" t="s">
        <v>46</v>
      </c>
      <c s="30" t="s">
        <v>289</v>
      </c>
      <c s="31" t="s">
        <v>98</v>
      </c>
      <c s="32">
        <v>7140</v>
      </c>
      <c s="33">
        <v>0</v>
      </c>
      <c s="34">
        <f>ROUND(ROUND(H133,2)*ROUND(G133,3),2)</f>
      </c>
      <c r="O133">
        <f>(I133*21)/100</f>
      </c>
      <c t="s">
        <v>22</v>
      </c>
    </row>
    <row r="134" spans="1:5" ht="12.75">
      <c r="A134" s="35" t="s">
        <v>49</v>
      </c>
      <c r="E134" s="36" t="s">
        <v>290</v>
      </c>
    </row>
    <row r="135" spans="1:5" ht="38.25">
      <c r="A135" s="37" t="s">
        <v>51</v>
      </c>
      <c r="E135" s="38" t="s">
        <v>433</v>
      </c>
    </row>
    <row r="136" spans="1:5" ht="51">
      <c r="A136" t="s">
        <v>53</v>
      </c>
      <c r="E136" s="36" t="s">
        <v>286</v>
      </c>
    </row>
    <row r="137" spans="1:16" ht="12.75">
      <c r="A137" s="25" t="s">
        <v>44</v>
      </c>
      <c s="29" t="s">
        <v>292</v>
      </c>
      <c s="29" t="s">
        <v>293</v>
      </c>
      <c s="25" t="s">
        <v>46</v>
      </c>
      <c s="30" t="s">
        <v>294</v>
      </c>
      <c s="31" t="s">
        <v>98</v>
      </c>
      <c s="32">
        <v>134</v>
      </c>
      <c s="33">
        <v>0</v>
      </c>
      <c s="34">
        <f>ROUND(ROUND(H137,2)*ROUND(G137,3),2)</f>
      </c>
      <c r="O137">
        <f>(I137*21)/100</f>
      </c>
      <c t="s">
        <v>22</v>
      </c>
    </row>
    <row r="138" spans="1:5" ht="12.75">
      <c r="A138" s="35" t="s">
        <v>49</v>
      </c>
      <c r="E138" s="36" t="s">
        <v>295</v>
      </c>
    </row>
    <row r="139" spans="1:5" ht="25.5">
      <c r="A139" s="37" t="s">
        <v>51</v>
      </c>
      <c r="E139" s="38" t="s">
        <v>421</v>
      </c>
    </row>
    <row r="140" spans="1:5" ht="102">
      <c r="A140" t="s">
        <v>53</v>
      </c>
      <c r="E140" s="36" t="s">
        <v>296</v>
      </c>
    </row>
    <row r="141" spans="1:16" ht="12.75">
      <c r="A141" s="25" t="s">
        <v>44</v>
      </c>
      <c s="29" t="s">
        <v>297</v>
      </c>
      <c s="29" t="s">
        <v>298</v>
      </c>
      <c s="25" t="s">
        <v>46</v>
      </c>
      <c s="30" t="s">
        <v>299</v>
      </c>
      <c s="31" t="s">
        <v>98</v>
      </c>
      <c s="32">
        <v>6456</v>
      </c>
      <c s="33">
        <v>0</v>
      </c>
      <c s="34">
        <f>ROUND(ROUND(H141,2)*ROUND(G141,3),2)</f>
      </c>
      <c r="O141">
        <f>(I141*21)/100</f>
      </c>
      <c t="s">
        <v>22</v>
      </c>
    </row>
    <row r="142" spans="1:5" ht="25.5">
      <c r="A142" s="35" t="s">
        <v>49</v>
      </c>
      <c r="E142" s="36" t="s">
        <v>300</v>
      </c>
    </row>
    <row r="143" spans="1:5" ht="12.75">
      <c r="A143" s="37" t="s">
        <v>51</v>
      </c>
      <c r="E143" s="38" t="s">
        <v>434</v>
      </c>
    </row>
    <row r="144" spans="1:5" ht="51">
      <c r="A144" t="s">
        <v>53</v>
      </c>
      <c r="E144" s="36" t="s">
        <v>302</v>
      </c>
    </row>
    <row r="145" spans="1:16" ht="12.75">
      <c r="A145" s="25" t="s">
        <v>44</v>
      </c>
      <c s="29" t="s">
        <v>303</v>
      </c>
      <c s="29" t="s">
        <v>304</v>
      </c>
      <c s="25" t="s">
        <v>46</v>
      </c>
      <c s="30" t="s">
        <v>305</v>
      </c>
      <c s="31" t="s">
        <v>98</v>
      </c>
      <c s="32">
        <v>12139</v>
      </c>
      <c s="33">
        <v>0</v>
      </c>
      <c s="34">
        <f>ROUND(ROUND(H145,2)*ROUND(G145,3),2)</f>
      </c>
      <c r="O145">
        <f>(I145*21)/100</f>
      </c>
      <c t="s">
        <v>22</v>
      </c>
    </row>
    <row r="146" spans="1:5" ht="12.75">
      <c r="A146" s="35" t="s">
        <v>49</v>
      </c>
      <c r="E146" s="36" t="s">
        <v>306</v>
      </c>
    </row>
    <row r="147" spans="1:5" ht="25.5">
      <c r="A147" s="37" t="s">
        <v>51</v>
      </c>
      <c r="E147" s="38" t="s">
        <v>435</v>
      </c>
    </row>
    <row r="148" spans="1:5" ht="51">
      <c r="A148" t="s">
        <v>53</v>
      </c>
      <c r="E148" s="36" t="s">
        <v>302</v>
      </c>
    </row>
    <row r="149" spans="1:16" ht="12.75">
      <c r="A149" s="25" t="s">
        <v>44</v>
      </c>
      <c s="29" t="s">
        <v>308</v>
      </c>
      <c s="29" t="s">
        <v>309</v>
      </c>
      <c s="25" t="s">
        <v>46</v>
      </c>
      <c s="30" t="s">
        <v>310</v>
      </c>
      <c s="31" t="s">
        <v>98</v>
      </c>
      <c s="32">
        <v>1428</v>
      </c>
      <c s="33">
        <v>0</v>
      </c>
      <c s="34">
        <f>ROUND(ROUND(H149,2)*ROUND(G149,3),2)</f>
      </c>
      <c r="O149">
        <f>(I149*21)/100</f>
      </c>
      <c t="s">
        <v>22</v>
      </c>
    </row>
    <row r="150" spans="1:5" ht="25.5">
      <c r="A150" s="35" t="s">
        <v>49</v>
      </c>
      <c r="E150" s="36" t="s">
        <v>311</v>
      </c>
    </row>
    <row r="151" spans="1:5" ht="51">
      <c r="A151" s="37" t="s">
        <v>51</v>
      </c>
      <c r="E151" s="38" t="s">
        <v>436</v>
      </c>
    </row>
    <row r="152" spans="1:5" ht="51">
      <c r="A152" t="s">
        <v>53</v>
      </c>
      <c r="E152" s="36" t="s">
        <v>313</v>
      </c>
    </row>
    <row r="153" spans="1:16" ht="12.75">
      <c r="A153" s="25" t="s">
        <v>44</v>
      </c>
      <c s="29" t="s">
        <v>314</v>
      </c>
      <c s="29" t="s">
        <v>315</v>
      </c>
      <c s="25" t="s">
        <v>46</v>
      </c>
      <c s="30" t="s">
        <v>316</v>
      </c>
      <c s="31" t="s">
        <v>98</v>
      </c>
      <c s="32">
        <v>5980</v>
      </c>
      <c s="33">
        <v>0</v>
      </c>
      <c s="34">
        <f>ROUND(ROUND(H153,2)*ROUND(G153,3),2)</f>
      </c>
      <c r="O153">
        <f>(I153*21)/100</f>
      </c>
      <c t="s">
        <v>22</v>
      </c>
    </row>
    <row r="154" spans="1:5" ht="12.75">
      <c r="A154" s="35" t="s">
        <v>49</v>
      </c>
      <c r="E154" s="36" t="s">
        <v>317</v>
      </c>
    </row>
    <row r="155" spans="1:5" ht="63.75">
      <c r="A155" s="37" t="s">
        <v>51</v>
      </c>
      <c r="E155" s="38" t="s">
        <v>437</v>
      </c>
    </row>
    <row r="156" spans="1:5" ht="140.25">
      <c r="A156" t="s">
        <v>53</v>
      </c>
      <c r="E156" s="36" t="s">
        <v>319</v>
      </c>
    </row>
    <row r="157" spans="1:16" ht="12.75">
      <c r="A157" s="25" t="s">
        <v>44</v>
      </c>
      <c s="29" t="s">
        <v>320</v>
      </c>
      <c s="29" t="s">
        <v>321</v>
      </c>
      <c s="25" t="s">
        <v>46</v>
      </c>
      <c s="30" t="s">
        <v>322</v>
      </c>
      <c s="31" t="s">
        <v>98</v>
      </c>
      <c s="32">
        <v>6158.5</v>
      </c>
      <c s="33">
        <v>0</v>
      </c>
      <c s="34">
        <f>ROUND(ROUND(H157,2)*ROUND(G157,3),2)</f>
      </c>
      <c r="O157">
        <f>(I157*21)/100</f>
      </c>
      <c t="s">
        <v>22</v>
      </c>
    </row>
    <row r="158" spans="1:5" ht="12.75">
      <c r="A158" s="35" t="s">
        <v>49</v>
      </c>
      <c r="E158" s="36" t="s">
        <v>323</v>
      </c>
    </row>
    <row r="159" spans="1:5" ht="63.75">
      <c r="A159" s="37" t="s">
        <v>51</v>
      </c>
      <c r="E159" s="38" t="s">
        <v>438</v>
      </c>
    </row>
    <row r="160" spans="1:5" ht="140.25">
      <c r="A160" t="s">
        <v>53</v>
      </c>
      <c r="E160" s="36" t="s">
        <v>319</v>
      </c>
    </row>
    <row r="161" spans="1:16" ht="12.75">
      <c r="A161" s="25" t="s">
        <v>44</v>
      </c>
      <c s="29" t="s">
        <v>325</v>
      </c>
      <c s="29" t="s">
        <v>326</v>
      </c>
      <c s="25" t="s">
        <v>46</v>
      </c>
      <c s="30" t="s">
        <v>327</v>
      </c>
      <c s="31" t="s">
        <v>139</v>
      </c>
      <c s="32">
        <v>338.94</v>
      </c>
      <c s="33">
        <v>0</v>
      </c>
      <c s="34">
        <f>ROUND(ROUND(H161,2)*ROUND(G161,3),2)</f>
      </c>
      <c r="O161">
        <f>(I161*21)/100</f>
      </c>
      <c t="s">
        <v>22</v>
      </c>
    </row>
    <row r="162" spans="1:5" ht="12.75">
      <c r="A162" s="35" t="s">
        <v>49</v>
      </c>
      <c r="E162" s="36" t="s">
        <v>328</v>
      </c>
    </row>
    <row r="163" spans="1:5" ht="102">
      <c r="A163" s="37" t="s">
        <v>51</v>
      </c>
      <c r="E163" s="38" t="s">
        <v>439</v>
      </c>
    </row>
    <row r="164" spans="1:5" ht="140.25">
      <c r="A164" t="s">
        <v>53</v>
      </c>
      <c r="E164" s="36" t="s">
        <v>330</v>
      </c>
    </row>
    <row r="165" spans="1:16" ht="12.75">
      <c r="A165" s="25" t="s">
        <v>44</v>
      </c>
      <c s="29" t="s">
        <v>331</v>
      </c>
      <c s="29" t="s">
        <v>332</v>
      </c>
      <c s="25" t="s">
        <v>46</v>
      </c>
      <c s="30" t="s">
        <v>333</v>
      </c>
      <c s="31" t="s">
        <v>98</v>
      </c>
      <c s="32">
        <v>1428</v>
      </c>
      <c s="33">
        <v>0</v>
      </c>
      <c s="34">
        <f>ROUND(ROUND(H165,2)*ROUND(G165,3),2)</f>
      </c>
      <c r="O165">
        <f>(I165*21)/100</f>
      </c>
      <c t="s">
        <v>22</v>
      </c>
    </row>
    <row r="166" spans="1:5" ht="12.75">
      <c r="A166" s="35" t="s">
        <v>49</v>
      </c>
      <c r="E166" s="36" t="s">
        <v>334</v>
      </c>
    </row>
    <row r="167" spans="1:5" ht="38.25">
      <c r="A167" s="37" t="s">
        <v>51</v>
      </c>
      <c r="E167" s="38" t="s">
        <v>440</v>
      </c>
    </row>
    <row r="168" spans="1:5" ht="102">
      <c r="A168" t="s">
        <v>53</v>
      </c>
      <c r="E168" s="36" t="s">
        <v>336</v>
      </c>
    </row>
    <row r="169" spans="1:18" ht="12.75" customHeight="1">
      <c r="A169" s="6" t="s">
        <v>42</v>
      </c>
      <c s="6"/>
      <c s="41" t="s">
        <v>79</v>
      </c>
      <c s="6"/>
      <c s="27" t="s">
        <v>337</v>
      </c>
      <c s="6"/>
      <c s="6"/>
      <c s="6"/>
      <c s="42">
        <f>0+Q169</f>
      </c>
      <c r="O169">
        <f>0+R169</f>
      </c>
      <c r="Q169">
        <f>0+I170+I174+I178+I182+I186+I190+I194</f>
      </c>
      <c>
        <f>0+O170+O174+O178+O182+O186+O190+O194</f>
      </c>
    </row>
    <row r="170" spans="1:16" ht="12.75">
      <c r="A170" s="25" t="s">
        <v>44</v>
      </c>
      <c s="29" t="s">
        <v>338</v>
      </c>
      <c s="29" t="s">
        <v>339</v>
      </c>
      <c s="25" t="s">
        <v>46</v>
      </c>
      <c s="30" t="s">
        <v>340</v>
      </c>
      <c s="31" t="s">
        <v>160</v>
      </c>
      <c s="32">
        <v>76</v>
      </c>
      <c s="33">
        <v>0</v>
      </c>
      <c s="34">
        <f>ROUND(ROUND(H170,2)*ROUND(G170,3),2)</f>
      </c>
      <c r="O170">
        <f>(I170*21)/100</f>
      </c>
      <c t="s">
        <v>22</v>
      </c>
    </row>
    <row r="171" spans="1:5" ht="12.75">
      <c r="A171" s="35" t="s">
        <v>49</v>
      </c>
      <c r="E171" s="36" t="s">
        <v>341</v>
      </c>
    </row>
    <row r="172" spans="1:5" ht="51">
      <c r="A172" s="37" t="s">
        <v>51</v>
      </c>
      <c r="E172" s="38" t="s">
        <v>441</v>
      </c>
    </row>
    <row r="173" spans="1:5" ht="255">
      <c r="A173" t="s">
        <v>53</v>
      </c>
      <c r="E173" s="36" t="s">
        <v>343</v>
      </c>
    </row>
    <row r="174" spans="1:16" ht="12.75">
      <c r="A174" s="25" t="s">
        <v>44</v>
      </c>
      <c s="29" t="s">
        <v>344</v>
      </c>
      <c s="29" t="s">
        <v>442</v>
      </c>
      <c s="25" t="s">
        <v>46</v>
      </c>
      <c s="30" t="s">
        <v>443</v>
      </c>
      <c s="31" t="s">
        <v>160</v>
      </c>
      <c s="32">
        <v>87</v>
      </c>
      <c s="33">
        <v>0</v>
      </c>
      <c s="34">
        <f>ROUND(ROUND(H174,2)*ROUND(G174,3),2)</f>
      </c>
      <c r="O174">
        <f>(I174*21)/100</f>
      </c>
      <c t="s">
        <v>22</v>
      </c>
    </row>
    <row r="175" spans="1:5" ht="12.75">
      <c r="A175" s="35" t="s">
        <v>49</v>
      </c>
      <c r="E175" s="36" t="s">
        <v>444</v>
      </c>
    </row>
    <row r="176" spans="1:5" ht="25.5">
      <c r="A176" s="37" t="s">
        <v>51</v>
      </c>
      <c r="E176" s="38" t="s">
        <v>445</v>
      </c>
    </row>
    <row r="177" spans="1:5" ht="255">
      <c r="A177" t="s">
        <v>53</v>
      </c>
      <c r="E177" s="36" t="s">
        <v>343</v>
      </c>
    </row>
    <row r="178" spans="1:16" ht="12.75">
      <c r="A178" s="25" t="s">
        <v>44</v>
      </c>
      <c s="29" t="s">
        <v>349</v>
      </c>
      <c s="29" t="s">
        <v>446</v>
      </c>
      <c s="25" t="s">
        <v>60</v>
      </c>
      <c s="30" t="s">
        <v>447</v>
      </c>
      <c s="31" t="s">
        <v>82</v>
      </c>
      <c s="32">
        <v>3</v>
      </c>
      <c s="33">
        <v>0</v>
      </c>
      <c s="34">
        <f>ROUND(ROUND(H178,2)*ROUND(G178,3),2)</f>
      </c>
      <c r="O178">
        <f>(I178*21)/100</f>
      </c>
      <c t="s">
        <v>22</v>
      </c>
    </row>
    <row r="179" spans="1:5" ht="12.75">
      <c r="A179" s="35" t="s">
        <v>49</v>
      </c>
      <c r="E179" s="36" t="s">
        <v>448</v>
      </c>
    </row>
    <row r="180" spans="1:5" ht="25.5">
      <c r="A180" s="37" t="s">
        <v>51</v>
      </c>
      <c r="E180" s="38" t="s">
        <v>449</v>
      </c>
    </row>
    <row r="181" spans="1:5" ht="242.25">
      <c r="A181" t="s">
        <v>53</v>
      </c>
      <c r="E181" s="36" t="s">
        <v>450</v>
      </c>
    </row>
    <row r="182" spans="1:16" ht="12.75">
      <c r="A182" s="25" t="s">
        <v>44</v>
      </c>
      <c s="29" t="s">
        <v>354</v>
      </c>
      <c s="29" t="s">
        <v>345</v>
      </c>
      <c s="25" t="s">
        <v>46</v>
      </c>
      <c s="30" t="s">
        <v>346</v>
      </c>
      <c s="31" t="s">
        <v>82</v>
      </c>
      <c s="32">
        <v>20</v>
      </c>
      <c s="33">
        <v>0</v>
      </c>
      <c s="34">
        <f>ROUND(ROUND(H182,2)*ROUND(G182,3),2)</f>
      </c>
      <c r="O182">
        <f>(I182*21)/100</f>
      </c>
      <c t="s">
        <v>22</v>
      </c>
    </row>
    <row r="183" spans="1:5" ht="12.75">
      <c r="A183" s="35" t="s">
        <v>49</v>
      </c>
      <c r="E183" s="36" t="s">
        <v>451</v>
      </c>
    </row>
    <row r="184" spans="1:5" ht="25.5">
      <c r="A184" s="37" t="s">
        <v>51</v>
      </c>
      <c r="E184" s="38" t="s">
        <v>452</v>
      </c>
    </row>
    <row r="185" spans="1:5" ht="89.25">
      <c r="A185" t="s">
        <v>53</v>
      </c>
      <c r="E185" s="36" t="s">
        <v>348</v>
      </c>
    </row>
    <row r="186" spans="1:16" ht="12.75">
      <c r="A186" s="25" t="s">
        <v>44</v>
      </c>
      <c s="29" t="s">
        <v>360</v>
      </c>
      <c s="29" t="s">
        <v>453</v>
      </c>
      <c s="25" t="s">
        <v>46</v>
      </c>
      <c s="30" t="s">
        <v>454</v>
      </c>
      <c s="31" t="s">
        <v>160</v>
      </c>
      <c s="32">
        <v>163</v>
      </c>
      <c s="33">
        <v>0</v>
      </c>
      <c s="34">
        <f>ROUND(ROUND(H186,2)*ROUND(G186,3),2)</f>
      </c>
      <c r="O186">
        <f>(I186*21)/100</f>
      </c>
      <c t="s">
        <v>22</v>
      </c>
    </row>
    <row r="187" spans="1:5" ht="12.75">
      <c r="A187" s="35" t="s">
        <v>49</v>
      </c>
      <c r="E187" s="36" t="s">
        <v>46</v>
      </c>
    </row>
    <row r="188" spans="1:5" ht="25.5">
      <c r="A188" s="37" t="s">
        <v>51</v>
      </c>
      <c r="E188" s="38" t="s">
        <v>455</v>
      </c>
    </row>
    <row r="189" spans="1:5" ht="51">
      <c r="A189" t="s">
        <v>53</v>
      </c>
      <c r="E189" s="36" t="s">
        <v>456</v>
      </c>
    </row>
    <row r="190" spans="1:16" ht="12.75">
      <c r="A190" s="25" t="s">
        <v>44</v>
      </c>
      <c s="29" t="s">
        <v>363</v>
      </c>
      <c s="29" t="s">
        <v>350</v>
      </c>
      <c s="25" t="s">
        <v>46</v>
      </c>
      <c s="30" t="s">
        <v>351</v>
      </c>
      <c s="31" t="s">
        <v>160</v>
      </c>
      <c s="32">
        <v>613</v>
      </c>
      <c s="33">
        <v>0</v>
      </c>
      <c s="34">
        <f>ROUND(ROUND(H190,2)*ROUND(G190,3),2)</f>
      </c>
      <c r="O190">
        <f>(I190*21)/100</f>
      </c>
      <c t="s">
        <v>22</v>
      </c>
    </row>
    <row r="191" spans="1:5" ht="12.75">
      <c r="A191" s="35" t="s">
        <v>49</v>
      </c>
      <c r="E191" s="36" t="s">
        <v>46</v>
      </c>
    </row>
    <row r="192" spans="1:5" ht="38.25">
      <c r="A192" s="37" t="s">
        <v>51</v>
      </c>
      <c r="E192" s="38" t="s">
        <v>457</v>
      </c>
    </row>
    <row r="193" spans="1:5" ht="25.5">
      <c r="A193" t="s">
        <v>53</v>
      </c>
      <c r="E193" s="36" t="s">
        <v>353</v>
      </c>
    </row>
    <row r="194" spans="1:16" ht="12.75">
      <c r="A194" s="25" t="s">
        <v>44</v>
      </c>
      <c s="29" t="s">
        <v>367</v>
      </c>
      <c s="29" t="s">
        <v>458</v>
      </c>
      <c s="25" t="s">
        <v>46</v>
      </c>
      <c s="30" t="s">
        <v>459</v>
      </c>
      <c s="31" t="s">
        <v>82</v>
      </c>
      <c s="32">
        <v>17</v>
      </c>
      <c s="33">
        <v>0</v>
      </c>
      <c s="34">
        <f>ROUND(ROUND(H194,2)*ROUND(G194,3),2)</f>
      </c>
      <c r="O194">
        <f>(I194*21)/100</f>
      </c>
      <c t="s">
        <v>22</v>
      </c>
    </row>
    <row r="195" spans="1:5" ht="25.5">
      <c r="A195" s="35" t="s">
        <v>49</v>
      </c>
      <c r="E195" s="36" t="s">
        <v>460</v>
      </c>
    </row>
    <row r="196" spans="1:5" ht="25.5">
      <c r="A196" s="37" t="s">
        <v>51</v>
      </c>
      <c r="E196" s="38" t="s">
        <v>461</v>
      </c>
    </row>
    <row r="197" spans="1:5" ht="12.75">
      <c r="A197" t="s">
        <v>53</v>
      </c>
      <c r="E197" s="36" t="s">
        <v>462</v>
      </c>
    </row>
    <row r="198" spans="1:18" ht="12.75" customHeight="1">
      <c r="A198" s="6" t="s">
        <v>42</v>
      </c>
      <c s="6"/>
      <c s="41" t="s">
        <v>39</v>
      </c>
      <c s="6"/>
      <c s="27" t="s">
        <v>112</v>
      </c>
      <c s="6"/>
      <c s="6"/>
      <c s="6"/>
      <c s="42">
        <f>0+Q198</f>
      </c>
      <c r="O198">
        <f>0+R198</f>
      </c>
      <c r="Q198">
        <f>0+I199+I203+I207+I211+I215+I219+I223+I227+I231+I235+I239+I243+I247+I251+I255+I259</f>
      </c>
      <c>
        <f>0+O199+O203+O207+O211+O215+O219+O223+O227+O231+O235+O239+O243+O247+O251+O255+O259</f>
      </c>
    </row>
    <row r="199" spans="1:16" ht="25.5">
      <c r="A199" s="25" t="s">
        <v>44</v>
      </c>
      <c s="29" t="s">
        <v>373</v>
      </c>
      <c s="29" t="s">
        <v>463</v>
      </c>
      <c s="25" t="s">
        <v>46</v>
      </c>
      <c s="30" t="s">
        <v>464</v>
      </c>
      <c s="31" t="s">
        <v>98</v>
      </c>
      <c s="32">
        <v>19.125</v>
      </c>
      <c s="33">
        <v>0</v>
      </c>
      <c s="34">
        <f>ROUND(ROUND(H199,2)*ROUND(G199,3),2)</f>
      </c>
      <c r="O199">
        <f>(I199*21)/100</f>
      </c>
      <c t="s">
        <v>22</v>
      </c>
    </row>
    <row r="200" spans="1:5" ht="12.75">
      <c r="A200" s="35" t="s">
        <v>49</v>
      </c>
      <c r="E200" s="36" t="s">
        <v>465</v>
      </c>
    </row>
    <row r="201" spans="1:5" ht="25.5">
      <c r="A201" s="37" t="s">
        <v>51</v>
      </c>
      <c r="E201" s="38" t="s">
        <v>466</v>
      </c>
    </row>
    <row r="202" spans="1:5" ht="12.75">
      <c r="A202" t="s">
        <v>53</v>
      </c>
      <c r="E202" s="36" t="s">
        <v>467</v>
      </c>
    </row>
    <row r="203" spans="1:16" ht="12.75">
      <c r="A203" s="25" t="s">
        <v>44</v>
      </c>
      <c s="29" t="s">
        <v>379</v>
      </c>
      <c s="29" t="s">
        <v>355</v>
      </c>
      <c s="25" t="s">
        <v>60</v>
      </c>
      <c s="30" t="s">
        <v>356</v>
      </c>
      <c s="31" t="s">
        <v>160</v>
      </c>
      <c s="32">
        <v>698.151</v>
      </c>
      <c s="33">
        <v>0</v>
      </c>
      <c s="34">
        <f>ROUND(ROUND(H203,2)*ROUND(G203,3),2)</f>
      </c>
      <c r="O203">
        <f>(I203*21)/100</f>
      </c>
      <c t="s">
        <v>22</v>
      </c>
    </row>
    <row r="204" spans="1:5" ht="12.75">
      <c r="A204" s="35" t="s">
        <v>49</v>
      </c>
      <c r="E204" s="36" t="s">
        <v>357</v>
      </c>
    </row>
    <row r="205" spans="1:5" ht="76.5">
      <c r="A205" s="37" t="s">
        <v>51</v>
      </c>
      <c r="E205" s="38" t="s">
        <v>468</v>
      </c>
    </row>
    <row r="206" spans="1:5" ht="38.25">
      <c r="A206" t="s">
        <v>53</v>
      </c>
      <c r="E206" s="36" t="s">
        <v>359</v>
      </c>
    </row>
    <row r="207" spans="1:16" ht="12.75">
      <c r="A207" s="25" t="s">
        <v>44</v>
      </c>
      <c s="29" t="s">
        <v>384</v>
      </c>
      <c s="29" t="s">
        <v>355</v>
      </c>
      <c s="25" t="s">
        <v>64</v>
      </c>
      <c s="30" t="s">
        <v>356</v>
      </c>
      <c s="31" t="s">
        <v>160</v>
      </c>
      <c s="32">
        <v>268.054</v>
      </c>
      <c s="33">
        <v>0</v>
      </c>
      <c s="34">
        <f>ROUND(ROUND(H207,2)*ROUND(G207,3),2)</f>
      </c>
      <c r="O207">
        <f>(I207*21)/100</f>
      </c>
      <c t="s">
        <v>22</v>
      </c>
    </row>
    <row r="208" spans="1:5" ht="25.5">
      <c r="A208" s="35" t="s">
        <v>49</v>
      </c>
      <c r="E208" s="36" t="s">
        <v>361</v>
      </c>
    </row>
    <row r="209" spans="1:5" ht="89.25">
      <c r="A209" s="37" t="s">
        <v>51</v>
      </c>
      <c r="E209" s="38" t="s">
        <v>469</v>
      </c>
    </row>
    <row r="210" spans="1:5" ht="38.25">
      <c r="A210" t="s">
        <v>53</v>
      </c>
      <c r="E210" s="36" t="s">
        <v>359</v>
      </c>
    </row>
    <row r="211" spans="1:16" ht="12.75">
      <c r="A211" s="25" t="s">
        <v>44</v>
      </c>
      <c s="29" t="s">
        <v>390</v>
      </c>
      <c s="29" t="s">
        <v>355</v>
      </c>
      <c s="25" t="s">
        <v>364</v>
      </c>
      <c s="30" t="s">
        <v>356</v>
      </c>
      <c s="31" t="s">
        <v>160</v>
      </c>
      <c s="32">
        <v>174.5</v>
      </c>
      <c s="33">
        <v>0</v>
      </c>
      <c s="34">
        <f>ROUND(ROUND(H211,2)*ROUND(G211,3),2)</f>
      </c>
      <c r="O211">
        <f>(I211*21)/100</f>
      </c>
      <c t="s">
        <v>22</v>
      </c>
    </row>
    <row r="212" spans="1:5" ht="12.75">
      <c r="A212" s="35" t="s">
        <v>49</v>
      </c>
      <c r="E212" s="36" t="s">
        <v>365</v>
      </c>
    </row>
    <row r="213" spans="1:5" ht="25.5">
      <c r="A213" s="37" t="s">
        <v>51</v>
      </c>
      <c r="E213" s="38" t="s">
        <v>470</v>
      </c>
    </row>
    <row r="214" spans="1:5" ht="38.25">
      <c r="A214" t="s">
        <v>53</v>
      </c>
      <c r="E214" s="36" t="s">
        <v>359</v>
      </c>
    </row>
    <row r="215" spans="1:16" ht="12.75">
      <c r="A215" s="25" t="s">
        <v>44</v>
      </c>
      <c s="29" t="s">
        <v>396</v>
      </c>
      <c s="29" t="s">
        <v>471</v>
      </c>
      <c s="25" t="s">
        <v>60</v>
      </c>
      <c s="30" t="s">
        <v>472</v>
      </c>
      <c s="31" t="s">
        <v>160</v>
      </c>
      <c s="32">
        <v>244</v>
      </c>
      <c s="33">
        <v>0</v>
      </c>
      <c s="34">
        <f>ROUND(ROUND(H215,2)*ROUND(G215,3),2)</f>
      </c>
      <c r="O215">
        <f>(I215*21)/100</f>
      </c>
      <c t="s">
        <v>22</v>
      </c>
    </row>
    <row r="216" spans="1:5" ht="12.75">
      <c r="A216" s="35" t="s">
        <v>49</v>
      </c>
      <c r="E216" s="36" t="s">
        <v>473</v>
      </c>
    </row>
    <row r="217" spans="1:5" ht="25.5">
      <c r="A217" s="37" t="s">
        <v>51</v>
      </c>
      <c r="E217" s="38" t="s">
        <v>474</v>
      </c>
    </row>
    <row r="218" spans="1:5" ht="51">
      <c r="A218" t="s">
        <v>53</v>
      </c>
      <c r="E218" s="36" t="s">
        <v>475</v>
      </c>
    </row>
    <row r="219" spans="1:16" ht="12.75">
      <c r="A219" s="25" t="s">
        <v>44</v>
      </c>
      <c s="29" t="s">
        <v>476</v>
      </c>
      <c s="29" t="s">
        <v>471</v>
      </c>
      <c s="25" t="s">
        <v>64</v>
      </c>
      <c s="30" t="s">
        <v>472</v>
      </c>
      <c s="31" t="s">
        <v>160</v>
      </c>
      <c s="32">
        <v>99</v>
      </c>
      <c s="33">
        <v>0</v>
      </c>
      <c s="34">
        <f>ROUND(ROUND(H219,2)*ROUND(G219,3),2)</f>
      </c>
      <c r="O219">
        <f>(I219*21)/100</f>
      </c>
      <c t="s">
        <v>22</v>
      </c>
    </row>
    <row r="220" spans="1:5" ht="12.75">
      <c r="A220" s="35" t="s">
        <v>49</v>
      </c>
      <c r="E220" s="36" t="s">
        <v>477</v>
      </c>
    </row>
    <row r="221" spans="1:5" ht="25.5">
      <c r="A221" s="37" t="s">
        <v>51</v>
      </c>
      <c r="E221" s="38" t="s">
        <v>478</v>
      </c>
    </row>
    <row r="222" spans="1:5" ht="51">
      <c r="A222" t="s">
        <v>53</v>
      </c>
      <c r="E222" s="36" t="s">
        <v>475</v>
      </c>
    </row>
    <row r="223" spans="1:16" ht="12.75">
      <c r="A223" s="25" t="s">
        <v>44</v>
      </c>
      <c s="29" t="s">
        <v>479</v>
      </c>
      <c s="29" t="s">
        <v>480</v>
      </c>
      <c s="25" t="s">
        <v>46</v>
      </c>
      <c s="30" t="s">
        <v>481</v>
      </c>
      <c s="31" t="s">
        <v>160</v>
      </c>
      <c s="32">
        <v>20</v>
      </c>
      <c s="33">
        <v>0</v>
      </c>
      <c s="34">
        <f>ROUND(ROUND(H223,2)*ROUND(G223,3),2)</f>
      </c>
      <c r="O223">
        <f>(I223*21)/100</f>
      </c>
      <c t="s">
        <v>22</v>
      </c>
    </row>
    <row r="224" spans="1:5" ht="25.5">
      <c r="A224" s="35" t="s">
        <v>49</v>
      </c>
      <c r="E224" s="36" t="s">
        <v>482</v>
      </c>
    </row>
    <row r="225" spans="1:5" ht="12.75">
      <c r="A225" s="37" t="s">
        <v>51</v>
      </c>
      <c r="E225" s="38" t="s">
        <v>483</v>
      </c>
    </row>
    <row r="226" spans="1:5" ht="38.25">
      <c r="A226" t="s">
        <v>53</v>
      </c>
      <c r="E226" s="36" t="s">
        <v>372</v>
      </c>
    </row>
    <row r="227" spans="1:16" ht="12.75">
      <c r="A227" s="25" t="s">
        <v>44</v>
      </c>
      <c s="29" t="s">
        <v>484</v>
      </c>
      <c s="29" t="s">
        <v>374</v>
      </c>
      <c s="25" t="s">
        <v>46</v>
      </c>
      <c s="30" t="s">
        <v>375</v>
      </c>
      <c s="31" t="s">
        <v>160</v>
      </c>
      <c s="32">
        <v>13</v>
      </c>
      <c s="33">
        <v>0</v>
      </c>
      <c s="34">
        <f>ROUND(ROUND(H227,2)*ROUND(G227,3),2)</f>
      </c>
      <c r="O227">
        <f>(I227*21)/100</f>
      </c>
      <c t="s">
        <v>22</v>
      </c>
    </row>
    <row r="228" spans="1:5" ht="12.75">
      <c r="A228" s="35" t="s">
        <v>49</v>
      </c>
      <c r="E228" s="36" t="s">
        <v>376</v>
      </c>
    </row>
    <row r="229" spans="1:5" ht="25.5">
      <c r="A229" s="37" t="s">
        <v>51</v>
      </c>
      <c r="E229" s="38" t="s">
        <v>377</v>
      </c>
    </row>
    <row r="230" spans="1:5" ht="25.5">
      <c r="A230" t="s">
        <v>53</v>
      </c>
      <c r="E230" s="36" t="s">
        <v>378</v>
      </c>
    </row>
    <row r="231" spans="1:16" ht="12.75">
      <c r="A231" s="25" t="s">
        <v>44</v>
      </c>
      <c s="29" t="s">
        <v>485</v>
      </c>
      <c s="29" t="s">
        <v>380</v>
      </c>
      <c s="25" t="s">
        <v>46</v>
      </c>
      <c s="30" t="s">
        <v>381</v>
      </c>
      <c s="31" t="s">
        <v>160</v>
      </c>
      <c s="32">
        <v>129.5</v>
      </c>
      <c s="33">
        <v>0</v>
      </c>
      <c s="34">
        <f>ROUND(ROUND(H231,2)*ROUND(G231,3),2)</f>
      </c>
      <c r="O231">
        <f>(I231*21)/100</f>
      </c>
      <c t="s">
        <v>22</v>
      </c>
    </row>
    <row r="232" spans="1:5" ht="25.5">
      <c r="A232" s="35" t="s">
        <v>49</v>
      </c>
      <c r="E232" s="36" t="s">
        <v>486</v>
      </c>
    </row>
    <row r="233" spans="1:5" ht="38.25">
      <c r="A233" s="37" t="s">
        <v>51</v>
      </c>
      <c r="E233" s="38" t="s">
        <v>418</v>
      </c>
    </row>
    <row r="234" spans="1:5" ht="38.25">
      <c r="A234" t="s">
        <v>53</v>
      </c>
      <c r="E234" s="36" t="s">
        <v>383</v>
      </c>
    </row>
    <row r="235" spans="1:16" ht="12.75">
      <c r="A235" s="25" t="s">
        <v>44</v>
      </c>
      <c s="29" t="s">
        <v>487</v>
      </c>
      <c s="29" t="s">
        <v>488</v>
      </c>
      <c s="25" t="s">
        <v>46</v>
      </c>
      <c s="30" t="s">
        <v>489</v>
      </c>
      <c s="31" t="s">
        <v>98</v>
      </c>
      <c s="32">
        <v>33</v>
      </c>
      <c s="33">
        <v>0</v>
      </c>
      <c s="34">
        <f>ROUND(ROUND(H235,2)*ROUND(G235,3),2)</f>
      </c>
      <c r="O235">
        <f>(I235*21)/100</f>
      </c>
      <c t="s">
        <v>22</v>
      </c>
    </row>
    <row r="236" spans="1:5" ht="12.75">
      <c r="A236" s="35" t="s">
        <v>49</v>
      </c>
      <c r="E236" s="36" t="s">
        <v>490</v>
      </c>
    </row>
    <row r="237" spans="1:5" ht="38.25">
      <c r="A237" s="37" t="s">
        <v>51</v>
      </c>
      <c r="E237" s="38" t="s">
        <v>491</v>
      </c>
    </row>
    <row r="238" spans="1:5" ht="102">
      <c r="A238" t="s">
        <v>53</v>
      </c>
      <c r="E238" s="36" t="s">
        <v>492</v>
      </c>
    </row>
    <row r="239" spans="1:16" ht="12.75">
      <c r="A239" s="25" t="s">
        <v>44</v>
      </c>
      <c s="29" t="s">
        <v>493</v>
      </c>
      <c s="29" t="s">
        <v>385</v>
      </c>
      <c s="25" t="s">
        <v>46</v>
      </c>
      <c s="30" t="s">
        <v>386</v>
      </c>
      <c s="31" t="s">
        <v>98</v>
      </c>
      <c s="32">
        <v>6</v>
      </c>
      <c s="33">
        <v>0</v>
      </c>
      <c s="34">
        <f>ROUND(ROUND(H239,2)*ROUND(G239,3),2)</f>
      </c>
      <c r="O239">
        <f>(I239*21)/100</f>
      </c>
      <c t="s">
        <v>22</v>
      </c>
    </row>
    <row r="240" spans="1:5" ht="12.75">
      <c r="A240" s="35" t="s">
        <v>49</v>
      </c>
      <c r="E240" s="36" t="s">
        <v>494</v>
      </c>
    </row>
    <row r="241" spans="1:5" ht="12.75">
      <c r="A241" s="37" t="s">
        <v>51</v>
      </c>
      <c r="E241" s="38" t="s">
        <v>495</v>
      </c>
    </row>
    <row r="242" spans="1:5" ht="76.5">
      <c r="A242" t="s">
        <v>53</v>
      </c>
      <c r="E242" s="36" t="s">
        <v>389</v>
      </c>
    </row>
    <row r="243" spans="1:16" ht="12.75">
      <c r="A243" s="25" t="s">
        <v>44</v>
      </c>
      <c s="29" t="s">
        <v>496</v>
      </c>
      <c s="29" t="s">
        <v>391</v>
      </c>
      <c s="25" t="s">
        <v>46</v>
      </c>
      <c s="30" t="s">
        <v>392</v>
      </c>
      <c s="31" t="s">
        <v>82</v>
      </c>
      <c s="32">
        <v>1</v>
      </c>
      <c s="33">
        <v>0</v>
      </c>
      <c s="34">
        <f>ROUND(ROUND(H243,2)*ROUND(G243,3),2)</f>
      </c>
      <c r="O243">
        <f>(I243*21)/100</f>
      </c>
      <c t="s">
        <v>22</v>
      </c>
    </row>
    <row r="244" spans="1:5" ht="25.5">
      <c r="A244" s="35" t="s">
        <v>49</v>
      </c>
      <c r="E244" s="36" t="s">
        <v>393</v>
      </c>
    </row>
    <row r="245" spans="1:5" ht="25.5">
      <c r="A245" s="37" t="s">
        <v>51</v>
      </c>
      <c r="E245" s="38" t="s">
        <v>497</v>
      </c>
    </row>
    <row r="246" spans="1:5" ht="38.25">
      <c r="A246" t="s">
        <v>53</v>
      </c>
      <c r="E246" s="36" t="s">
        <v>395</v>
      </c>
    </row>
    <row r="247" spans="1:16" ht="12.75">
      <c r="A247" s="25" t="s">
        <v>44</v>
      </c>
      <c s="29" t="s">
        <v>498</v>
      </c>
      <c s="29" t="s">
        <v>499</v>
      </c>
      <c s="25" t="s">
        <v>46</v>
      </c>
      <c s="30" t="s">
        <v>500</v>
      </c>
      <c s="31" t="s">
        <v>82</v>
      </c>
      <c s="32">
        <v>1</v>
      </c>
      <c s="33">
        <v>0</v>
      </c>
      <c s="34">
        <f>ROUND(ROUND(H247,2)*ROUND(G247,3),2)</f>
      </c>
      <c r="O247">
        <f>(I247*21)/100</f>
      </c>
      <c t="s">
        <v>22</v>
      </c>
    </row>
    <row r="248" spans="1:5" ht="25.5">
      <c r="A248" s="35" t="s">
        <v>49</v>
      </c>
      <c r="E248" s="36" t="s">
        <v>501</v>
      </c>
    </row>
    <row r="249" spans="1:5" ht="25.5">
      <c r="A249" s="37" t="s">
        <v>51</v>
      </c>
      <c r="E249" s="38" t="s">
        <v>502</v>
      </c>
    </row>
    <row r="250" spans="1:5" ht="38.25">
      <c r="A250" t="s">
        <v>53</v>
      </c>
      <c r="E250" s="36" t="s">
        <v>395</v>
      </c>
    </row>
    <row r="251" spans="1:16" ht="12.75">
      <c r="A251" s="25" t="s">
        <v>44</v>
      </c>
      <c s="29" t="s">
        <v>503</v>
      </c>
      <c s="29" t="s">
        <v>397</v>
      </c>
      <c s="25" t="s">
        <v>46</v>
      </c>
      <c s="30" t="s">
        <v>398</v>
      </c>
      <c s="31" t="s">
        <v>139</v>
      </c>
      <c s="32">
        <v>5</v>
      </c>
      <c s="33">
        <v>0</v>
      </c>
      <c s="34">
        <f>ROUND(ROUND(H251,2)*ROUND(G251,3),2)</f>
      </c>
      <c r="O251">
        <f>(I251*21)/100</f>
      </c>
      <c t="s">
        <v>22</v>
      </c>
    </row>
    <row r="252" spans="1:5" ht="12.75">
      <c r="A252" s="35" t="s">
        <v>49</v>
      </c>
      <c r="E252" s="36" t="s">
        <v>399</v>
      </c>
    </row>
    <row r="253" spans="1:5" ht="25.5">
      <c r="A253" s="37" t="s">
        <v>51</v>
      </c>
      <c r="E253" s="38" t="s">
        <v>504</v>
      </c>
    </row>
    <row r="254" spans="1:5" ht="102">
      <c r="A254" t="s">
        <v>53</v>
      </c>
      <c r="E254" s="36" t="s">
        <v>401</v>
      </c>
    </row>
    <row r="255" spans="1:16" ht="12.75">
      <c r="A255" s="25" t="s">
        <v>44</v>
      </c>
      <c s="29" t="s">
        <v>505</v>
      </c>
      <c s="29" t="s">
        <v>506</v>
      </c>
      <c s="25" t="s">
        <v>46</v>
      </c>
      <c s="30" t="s">
        <v>507</v>
      </c>
      <c s="31" t="s">
        <v>82</v>
      </c>
      <c s="32">
        <v>7</v>
      </c>
      <c s="33">
        <v>0</v>
      </c>
      <c s="34">
        <f>ROUND(ROUND(H255,2)*ROUND(G255,3),2)</f>
      </c>
      <c r="O255">
        <f>(I255*21)/100</f>
      </c>
      <c t="s">
        <v>22</v>
      </c>
    </row>
    <row r="256" spans="1:5" ht="12.75">
      <c r="A256" s="35" t="s">
        <v>49</v>
      </c>
      <c r="E256" s="36" t="s">
        <v>46</v>
      </c>
    </row>
    <row r="257" spans="1:5" ht="25.5">
      <c r="A257" s="37" t="s">
        <v>51</v>
      </c>
      <c r="E257" s="38" t="s">
        <v>508</v>
      </c>
    </row>
    <row r="258" spans="1:5" ht="89.25">
      <c r="A258" t="s">
        <v>53</v>
      </c>
      <c r="E258" s="36" t="s">
        <v>509</v>
      </c>
    </row>
    <row r="259" spans="1:16" ht="12.75">
      <c r="A259" s="25" t="s">
        <v>44</v>
      </c>
      <c s="29" t="s">
        <v>510</v>
      </c>
      <c s="29" t="s">
        <v>511</v>
      </c>
      <c s="25" t="s">
        <v>46</v>
      </c>
      <c s="30" t="s">
        <v>512</v>
      </c>
      <c s="31" t="s">
        <v>160</v>
      </c>
      <c s="32">
        <v>55</v>
      </c>
      <c s="33">
        <v>0</v>
      </c>
      <c s="34">
        <f>ROUND(ROUND(H259,2)*ROUND(G259,3),2)</f>
      </c>
      <c r="O259">
        <f>(I259*21)/100</f>
      </c>
      <c t="s">
        <v>22</v>
      </c>
    </row>
    <row r="260" spans="1:5" ht="12.75">
      <c r="A260" s="35" t="s">
        <v>49</v>
      </c>
      <c r="E260" s="36" t="s">
        <v>513</v>
      </c>
    </row>
    <row r="261" spans="1:5" ht="12.75">
      <c r="A261" s="37" t="s">
        <v>51</v>
      </c>
      <c r="E261" s="38" t="s">
        <v>514</v>
      </c>
    </row>
    <row r="262" spans="1:5" ht="76.5">
      <c r="A262" t="s">
        <v>53</v>
      </c>
      <c r="E262" s="36" t="s">
        <v>515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0+O8+O17+O22+O27+O56+O61+O66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516</v>
      </c>
      <c s="39">
        <f>0+I8+I17+I22+I27+I56+I61+I66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516</v>
      </c>
      <c s="6"/>
      <c s="18" t="s">
        <v>517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44</v>
      </c>
      <c s="29" t="s">
        <v>28</v>
      </c>
      <c s="29" t="s">
        <v>127</v>
      </c>
      <c s="25" t="s">
        <v>46</v>
      </c>
      <c s="30" t="s">
        <v>128</v>
      </c>
      <c s="31" t="s">
        <v>129</v>
      </c>
      <c s="32">
        <v>103.28</v>
      </c>
      <c s="33">
        <v>0</v>
      </c>
      <c s="34">
        <f>ROUND(ROUND(H9,2)*ROUND(G9,3),2)</f>
      </c>
      <c r="O9">
        <f>(I9*21)/100</f>
      </c>
      <c t="s">
        <v>22</v>
      </c>
    </row>
    <row r="10" spans="1:5" ht="12.75">
      <c r="A10" s="35" t="s">
        <v>49</v>
      </c>
      <c r="E10" s="36" t="s">
        <v>518</v>
      </c>
    </row>
    <row r="11" spans="1:5" ht="51">
      <c r="A11" s="37" t="s">
        <v>51</v>
      </c>
      <c r="E11" s="38" t="s">
        <v>519</v>
      </c>
    </row>
    <row r="12" spans="1:5" ht="25.5">
      <c r="A12" t="s">
        <v>53</v>
      </c>
      <c r="E12" s="36" t="s">
        <v>132</v>
      </c>
    </row>
    <row r="13" spans="1:16" ht="12.75">
      <c r="A13" s="25" t="s">
        <v>44</v>
      </c>
      <c s="29" t="s">
        <v>22</v>
      </c>
      <c s="29" t="s">
        <v>133</v>
      </c>
      <c s="25" t="s">
        <v>46</v>
      </c>
      <c s="30" t="s">
        <v>134</v>
      </c>
      <c s="31" t="s">
        <v>129</v>
      </c>
      <c s="32">
        <v>99.18</v>
      </c>
      <c s="33">
        <v>0</v>
      </c>
      <c s="34">
        <f>ROUND(ROUND(H13,2)*ROUND(G13,3),2)</f>
      </c>
      <c r="O13">
        <f>(I13*21)/100</f>
      </c>
      <c t="s">
        <v>22</v>
      </c>
    </row>
    <row r="14" spans="1:5" ht="12.75">
      <c r="A14" s="35" t="s">
        <v>49</v>
      </c>
      <c r="E14" s="36" t="s">
        <v>135</v>
      </c>
    </row>
    <row r="15" spans="1:5" ht="12.75">
      <c r="A15" s="37" t="s">
        <v>51</v>
      </c>
      <c r="E15" s="38" t="s">
        <v>520</v>
      </c>
    </row>
    <row r="16" spans="1:5" ht="25.5">
      <c r="A16" t="s">
        <v>53</v>
      </c>
      <c r="E16" s="36" t="s">
        <v>132</v>
      </c>
    </row>
    <row r="17" spans="1:18" ht="12.75" customHeight="1">
      <c r="A17" s="6" t="s">
        <v>42</v>
      </c>
      <c s="6"/>
      <c s="41" t="s">
        <v>28</v>
      </c>
      <c s="6"/>
      <c s="27" t="s">
        <v>95</v>
      </c>
      <c s="6"/>
      <c s="6"/>
      <c s="6"/>
      <c s="42">
        <f>0+Q17</f>
      </c>
      <c r="O17">
        <f>0+R17</f>
      </c>
      <c r="Q17">
        <f>0+I18</f>
      </c>
      <c>
        <f>0+O18</f>
      </c>
    </row>
    <row r="18" spans="1:16" ht="12.75">
      <c r="A18" s="25" t="s">
        <v>44</v>
      </c>
      <c s="29" t="s">
        <v>21</v>
      </c>
      <c s="29" t="s">
        <v>521</v>
      </c>
      <c s="25" t="s">
        <v>46</v>
      </c>
      <c s="30" t="s">
        <v>522</v>
      </c>
      <c s="31" t="s">
        <v>139</v>
      </c>
      <c s="32">
        <v>55.1</v>
      </c>
      <c s="33">
        <v>0</v>
      </c>
      <c s="34">
        <f>ROUND(ROUND(H18,2)*ROUND(G18,3),2)</f>
      </c>
      <c r="O18">
        <f>(I18*21)/100</f>
      </c>
      <c t="s">
        <v>22</v>
      </c>
    </row>
    <row r="19" spans="1:5" ht="12.75">
      <c r="A19" s="35" t="s">
        <v>49</v>
      </c>
      <c r="E19" s="36" t="s">
        <v>523</v>
      </c>
    </row>
    <row r="20" spans="1:5" ht="76.5">
      <c r="A20" s="37" t="s">
        <v>51</v>
      </c>
      <c r="E20" s="38" t="s">
        <v>524</v>
      </c>
    </row>
    <row r="21" spans="1:5" ht="318.75">
      <c r="A21" t="s">
        <v>53</v>
      </c>
      <c r="E21" s="36" t="s">
        <v>213</v>
      </c>
    </row>
    <row r="22" spans="1:18" ht="12.75" customHeight="1">
      <c r="A22" s="6" t="s">
        <v>42</v>
      </c>
      <c s="6"/>
      <c s="41" t="s">
        <v>22</v>
      </c>
      <c s="6"/>
      <c s="27" t="s">
        <v>249</v>
      </c>
      <c s="6"/>
      <c s="6"/>
      <c s="6"/>
      <c s="42">
        <f>0+Q22</f>
      </c>
      <c r="O22">
        <f>0+R22</f>
      </c>
      <c r="Q22">
        <f>0+I23</f>
      </c>
      <c>
        <f>0+O23</f>
      </c>
    </row>
    <row r="23" spans="1:16" ht="12.75">
      <c r="A23" s="25" t="s">
        <v>44</v>
      </c>
      <c s="29" t="s">
        <v>32</v>
      </c>
      <c s="29" t="s">
        <v>525</v>
      </c>
      <c s="25" t="s">
        <v>46</v>
      </c>
      <c s="30" t="s">
        <v>526</v>
      </c>
      <c s="31" t="s">
        <v>139</v>
      </c>
      <c s="32">
        <v>0.306</v>
      </c>
      <c s="33">
        <v>0</v>
      </c>
      <c s="34">
        <f>ROUND(ROUND(H23,2)*ROUND(G23,3),2)</f>
      </c>
      <c r="O23">
        <f>(I23*21)/100</f>
      </c>
      <c t="s">
        <v>22</v>
      </c>
    </row>
    <row r="24" spans="1:5" ht="12.75">
      <c r="A24" s="35" t="s">
        <v>49</v>
      </c>
      <c r="E24" s="36" t="s">
        <v>527</v>
      </c>
    </row>
    <row r="25" spans="1:5" ht="12.75">
      <c r="A25" s="37" t="s">
        <v>51</v>
      </c>
      <c r="E25" s="38" t="s">
        <v>528</v>
      </c>
    </row>
    <row r="26" spans="1:5" ht="369.75">
      <c r="A26" t="s">
        <v>53</v>
      </c>
      <c r="E26" s="36" t="s">
        <v>529</v>
      </c>
    </row>
    <row r="27" spans="1:18" ht="12.75" customHeight="1">
      <c r="A27" s="6" t="s">
        <v>42</v>
      </c>
      <c s="6"/>
      <c s="41" t="s">
        <v>32</v>
      </c>
      <c s="6"/>
      <c s="27" t="s">
        <v>268</v>
      </c>
      <c s="6"/>
      <c s="6"/>
      <c s="6"/>
      <c s="42">
        <f>0+Q27</f>
      </c>
      <c r="O27">
        <f>0+R27</f>
      </c>
      <c r="Q27">
        <f>0+I28+I32+I36+I40+I44+I48+I52</f>
      </c>
      <c>
        <f>0+O28+O32+O36+O40+O44+O48+O52</f>
      </c>
    </row>
    <row r="28" spans="1:16" ht="12.75">
      <c r="A28" s="25" t="s">
        <v>44</v>
      </c>
      <c s="29" t="s">
        <v>34</v>
      </c>
      <c s="29" t="s">
        <v>530</v>
      </c>
      <c s="25" t="s">
        <v>46</v>
      </c>
      <c s="30" t="s">
        <v>531</v>
      </c>
      <c s="31" t="s">
        <v>139</v>
      </c>
      <c s="32">
        <v>11.1</v>
      </c>
      <c s="33">
        <v>0</v>
      </c>
      <c s="34">
        <f>ROUND(ROUND(H28,2)*ROUND(G28,3),2)</f>
      </c>
      <c r="O28">
        <f>(I28*21)/100</f>
      </c>
      <c t="s">
        <v>22</v>
      </c>
    </row>
    <row r="29" spans="1:5" ht="12.75">
      <c r="A29" s="35" t="s">
        <v>49</v>
      </c>
      <c r="E29" s="36" t="s">
        <v>46</v>
      </c>
    </row>
    <row r="30" spans="1:5" ht="12.75">
      <c r="A30" s="37" t="s">
        <v>51</v>
      </c>
      <c r="E30" s="38" t="s">
        <v>532</v>
      </c>
    </row>
    <row r="31" spans="1:5" ht="369.75">
      <c r="A31" t="s">
        <v>53</v>
      </c>
      <c r="E31" s="36" t="s">
        <v>274</v>
      </c>
    </row>
    <row r="32" spans="1:16" ht="12.75">
      <c r="A32" s="25" t="s">
        <v>44</v>
      </c>
      <c s="29" t="s">
        <v>36</v>
      </c>
      <c s="29" t="s">
        <v>533</v>
      </c>
      <c s="25" t="s">
        <v>46</v>
      </c>
      <c s="30" t="s">
        <v>534</v>
      </c>
      <c s="31" t="s">
        <v>129</v>
      </c>
      <c s="32">
        <v>1.332</v>
      </c>
      <c s="33">
        <v>0</v>
      </c>
      <c s="34">
        <f>ROUND(ROUND(H32,2)*ROUND(G32,3),2)</f>
      </c>
      <c r="O32">
        <f>(I32*21)/100</f>
      </c>
      <c t="s">
        <v>22</v>
      </c>
    </row>
    <row r="33" spans="1:5" ht="12.75">
      <c r="A33" s="35" t="s">
        <v>49</v>
      </c>
      <c r="E33" s="36" t="s">
        <v>46</v>
      </c>
    </row>
    <row r="34" spans="1:5" ht="12.75">
      <c r="A34" s="37" t="s">
        <v>51</v>
      </c>
      <c r="E34" s="38" t="s">
        <v>535</v>
      </c>
    </row>
    <row r="35" spans="1:5" ht="267.75">
      <c r="A35" t="s">
        <v>53</v>
      </c>
      <c r="E35" s="36" t="s">
        <v>536</v>
      </c>
    </row>
    <row r="36" spans="1:16" ht="12.75">
      <c r="A36" s="25" t="s">
        <v>44</v>
      </c>
      <c s="29" t="s">
        <v>73</v>
      </c>
      <c s="29" t="s">
        <v>270</v>
      </c>
      <c s="25" t="s">
        <v>46</v>
      </c>
      <c s="30" t="s">
        <v>271</v>
      </c>
      <c s="31" t="s">
        <v>139</v>
      </c>
      <c s="32">
        <v>11.714</v>
      </c>
      <c s="33">
        <v>0</v>
      </c>
      <c s="34">
        <f>ROUND(ROUND(H36,2)*ROUND(G36,3),2)</f>
      </c>
      <c r="O36">
        <f>(I36*21)/100</f>
      </c>
      <c t="s">
        <v>22</v>
      </c>
    </row>
    <row r="37" spans="1:5" ht="12.75">
      <c r="A37" s="35" t="s">
        <v>49</v>
      </c>
      <c r="E37" s="36" t="s">
        <v>537</v>
      </c>
    </row>
    <row r="38" spans="1:5" ht="102">
      <c r="A38" s="37" t="s">
        <v>51</v>
      </c>
      <c r="E38" s="38" t="s">
        <v>538</v>
      </c>
    </row>
    <row r="39" spans="1:5" ht="369.75">
      <c r="A39" t="s">
        <v>53</v>
      </c>
      <c r="E39" s="36" t="s">
        <v>274</v>
      </c>
    </row>
    <row r="40" spans="1:16" ht="12.75">
      <c r="A40" s="25" t="s">
        <v>44</v>
      </c>
      <c s="29" t="s">
        <v>79</v>
      </c>
      <c s="29" t="s">
        <v>539</v>
      </c>
      <c s="25" t="s">
        <v>46</v>
      </c>
      <c s="30" t="s">
        <v>540</v>
      </c>
      <c s="31" t="s">
        <v>139</v>
      </c>
      <c s="32">
        <v>2.262</v>
      </c>
      <c s="33">
        <v>0</v>
      </c>
      <c s="34">
        <f>ROUND(ROUND(H40,2)*ROUND(G40,3),2)</f>
      </c>
      <c r="O40">
        <f>(I40*21)/100</f>
      </c>
      <c t="s">
        <v>22</v>
      </c>
    </row>
    <row r="41" spans="1:5" ht="12.75">
      <c r="A41" s="35" t="s">
        <v>49</v>
      </c>
      <c r="E41" s="36" t="s">
        <v>541</v>
      </c>
    </row>
    <row r="42" spans="1:5" ht="25.5">
      <c r="A42" s="37" t="s">
        <v>51</v>
      </c>
      <c r="E42" s="38" t="s">
        <v>542</v>
      </c>
    </row>
    <row r="43" spans="1:5" ht="369.75">
      <c r="A43" t="s">
        <v>53</v>
      </c>
      <c r="E43" s="36" t="s">
        <v>274</v>
      </c>
    </row>
    <row r="44" spans="1:16" ht="12.75">
      <c r="A44" s="25" t="s">
        <v>44</v>
      </c>
      <c s="29" t="s">
        <v>39</v>
      </c>
      <c s="29" t="s">
        <v>543</v>
      </c>
      <c s="25" t="s">
        <v>46</v>
      </c>
      <c s="30" t="s">
        <v>544</v>
      </c>
      <c s="31" t="s">
        <v>139</v>
      </c>
      <c s="32">
        <v>6</v>
      </c>
      <c s="33">
        <v>0</v>
      </c>
      <c s="34">
        <f>ROUND(ROUND(H44,2)*ROUND(G44,3),2)</f>
      </c>
      <c r="O44">
        <f>(I44*21)/100</f>
      </c>
      <c t="s">
        <v>22</v>
      </c>
    </row>
    <row r="45" spans="1:5" ht="12.75">
      <c r="A45" s="35" t="s">
        <v>49</v>
      </c>
      <c r="E45" s="36" t="s">
        <v>545</v>
      </c>
    </row>
    <row r="46" spans="1:5" ht="12.75">
      <c r="A46" s="37" t="s">
        <v>51</v>
      </c>
      <c r="E46" s="38" t="s">
        <v>546</v>
      </c>
    </row>
    <row r="47" spans="1:5" ht="369.75">
      <c r="A47" t="s">
        <v>53</v>
      </c>
      <c r="E47" s="36" t="s">
        <v>274</v>
      </c>
    </row>
    <row r="48" spans="1:16" ht="25.5">
      <c r="A48" s="25" t="s">
        <v>44</v>
      </c>
      <c s="29" t="s">
        <v>41</v>
      </c>
      <c s="29" t="s">
        <v>547</v>
      </c>
      <c s="25" t="s">
        <v>46</v>
      </c>
      <c s="30" t="s">
        <v>548</v>
      </c>
      <c s="31" t="s">
        <v>139</v>
      </c>
      <c s="32">
        <v>69.222</v>
      </c>
      <c s="33">
        <v>0</v>
      </c>
      <c s="34">
        <f>ROUND(ROUND(H48,2)*ROUND(G48,3),2)</f>
      </c>
      <c r="O48">
        <f>(I48*21)/100</f>
      </c>
      <c t="s">
        <v>22</v>
      </c>
    </row>
    <row r="49" spans="1:5" ht="12.75">
      <c r="A49" s="35" t="s">
        <v>49</v>
      </c>
      <c r="E49" s="36" t="s">
        <v>549</v>
      </c>
    </row>
    <row r="50" spans="1:5" ht="63.75">
      <c r="A50" s="37" t="s">
        <v>51</v>
      </c>
      <c r="E50" s="38" t="s">
        <v>550</v>
      </c>
    </row>
    <row r="51" spans="1:5" ht="38.25">
      <c r="A51" t="s">
        <v>53</v>
      </c>
      <c r="E51" s="36" t="s">
        <v>267</v>
      </c>
    </row>
    <row r="52" spans="1:16" ht="12.75">
      <c r="A52" s="25" t="s">
        <v>44</v>
      </c>
      <c s="29" t="s">
        <v>172</v>
      </c>
      <c s="29" t="s">
        <v>551</v>
      </c>
      <c s="25" t="s">
        <v>46</v>
      </c>
      <c s="30" t="s">
        <v>552</v>
      </c>
      <c s="31" t="s">
        <v>139</v>
      </c>
      <c s="32">
        <v>3.48</v>
      </c>
      <c s="33">
        <v>0</v>
      </c>
      <c s="34">
        <f>ROUND(ROUND(H52,2)*ROUND(G52,3),2)</f>
      </c>
      <c r="O52">
        <f>(I52*21)/100</f>
      </c>
      <c t="s">
        <v>22</v>
      </c>
    </row>
    <row r="53" spans="1:5" ht="12.75">
      <c r="A53" s="35" t="s">
        <v>49</v>
      </c>
      <c r="E53" s="36" t="s">
        <v>553</v>
      </c>
    </row>
    <row r="54" spans="1:5" ht="25.5">
      <c r="A54" s="37" t="s">
        <v>51</v>
      </c>
      <c r="E54" s="38" t="s">
        <v>554</v>
      </c>
    </row>
    <row r="55" spans="1:5" ht="102">
      <c r="A55" t="s">
        <v>53</v>
      </c>
      <c r="E55" s="36" t="s">
        <v>555</v>
      </c>
    </row>
    <row r="56" spans="1:18" ht="12.75" customHeight="1">
      <c r="A56" s="6" t="s">
        <v>42</v>
      </c>
      <c s="6"/>
      <c s="41" t="s">
        <v>73</v>
      </c>
      <c s="6"/>
      <c s="27" t="s">
        <v>556</v>
      </c>
      <c s="6"/>
      <c s="6"/>
      <c s="6"/>
      <c s="42">
        <f>0+Q56</f>
      </c>
      <c r="O56">
        <f>0+R56</f>
      </c>
      <c r="Q56">
        <f>0+I57</f>
      </c>
      <c>
        <f>0+O57</f>
      </c>
    </row>
    <row r="57" spans="1:16" ht="12.75">
      <c r="A57" s="25" t="s">
        <v>44</v>
      </c>
      <c s="29" t="s">
        <v>178</v>
      </c>
      <c s="29" t="s">
        <v>557</v>
      </c>
      <c s="25" t="s">
        <v>46</v>
      </c>
      <c s="30" t="s">
        <v>558</v>
      </c>
      <c s="31" t="s">
        <v>98</v>
      </c>
      <c s="32">
        <v>143.634</v>
      </c>
      <c s="33">
        <v>0</v>
      </c>
      <c s="34">
        <f>ROUND(ROUND(H57,2)*ROUND(G57,3),2)</f>
      </c>
      <c r="O57">
        <f>(I57*21)/100</f>
      </c>
      <c t="s">
        <v>22</v>
      </c>
    </row>
    <row r="58" spans="1:5" ht="12.75">
      <c r="A58" s="35" t="s">
        <v>49</v>
      </c>
      <c r="E58" s="36" t="s">
        <v>559</v>
      </c>
    </row>
    <row r="59" spans="1:5" ht="51">
      <c r="A59" s="37" t="s">
        <v>51</v>
      </c>
      <c r="E59" s="38" t="s">
        <v>560</v>
      </c>
    </row>
    <row r="60" spans="1:5" ht="191.25">
      <c r="A60" t="s">
        <v>53</v>
      </c>
      <c r="E60" s="36" t="s">
        <v>561</v>
      </c>
    </row>
    <row r="61" spans="1:18" ht="12.75" customHeight="1">
      <c r="A61" s="6" t="s">
        <v>42</v>
      </c>
      <c s="6"/>
      <c s="41" t="s">
        <v>79</v>
      </c>
      <c s="6"/>
      <c s="27" t="s">
        <v>337</v>
      </c>
      <c s="6"/>
      <c s="6"/>
      <c s="6"/>
      <c s="42">
        <f>0+Q61</f>
      </c>
      <c r="O61">
        <f>0+R61</f>
      </c>
      <c r="Q61">
        <f>0+I62</f>
      </c>
      <c>
        <f>0+O62</f>
      </c>
    </row>
    <row r="62" spans="1:16" ht="12.75">
      <c r="A62" s="25" t="s">
        <v>44</v>
      </c>
      <c s="29" t="s">
        <v>184</v>
      </c>
      <c s="29" t="s">
        <v>562</v>
      </c>
      <c s="25" t="s">
        <v>46</v>
      </c>
      <c s="30" t="s">
        <v>563</v>
      </c>
      <c s="31" t="s">
        <v>82</v>
      </c>
      <c s="32">
        <v>1</v>
      </c>
      <c s="33">
        <v>0</v>
      </c>
      <c s="34">
        <f>ROUND(ROUND(H62,2)*ROUND(G62,3),2)</f>
      </c>
      <c r="O62">
        <f>(I62*21)/100</f>
      </c>
      <c t="s">
        <v>22</v>
      </c>
    </row>
    <row r="63" spans="1:5" ht="12.75">
      <c r="A63" s="35" t="s">
        <v>49</v>
      </c>
      <c r="E63" s="36" t="s">
        <v>564</v>
      </c>
    </row>
    <row r="64" spans="1:5" ht="12.75">
      <c r="A64" s="37" t="s">
        <v>51</v>
      </c>
      <c r="E64" s="38" t="s">
        <v>52</v>
      </c>
    </row>
    <row r="65" spans="1:5" ht="12.75">
      <c r="A65" t="s">
        <v>53</v>
      </c>
      <c r="E65" s="36" t="s">
        <v>565</v>
      </c>
    </row>
    <row r="66" spans="1:18" ht="12.75" customHeight="1">
      <c r="A66" s="6" t="s">
        <v>42</v>
      </c>
      <c s="6"/>
      <c s="41" t="s">
        <v>39</v>
      </c>
      <c s="6"/>
      <c s="27" t="s">
        <v>112</v>
      </c>
      <c s="6"/>
      <c s="6"/>
      <c s="6"/>
      <c s="42">
        <f>0+Q66</f>
      </c>
      <c r="O66">
        <f>0+R66</f>
      </c>
      <c r="Q66">
        <f>0+I67+I71+I75+I79+I83+I87</f>
      </c>
      <c>
        <f>0+O67+O71+O75+O79+O83+O87</f>
      </c>
    </row>
    <row r="67" spans="1:16" ht="12.75">
      <c r="A67" s="25" t="s">
        <v>44</v>
      </c>
      <c s="29" t="s">
        <v>190</v>
      </c>
      <c s="29" t="s">
        <v>566</v>
      </c>
      <c s="25" t="s">
        <v>46</v>
      </c>
      <c s="30" t="s">
        <v>567</v>
      </c>
      <c s="31" t="s">
        <v>160</v>
      </c>
      <c s="32">
        <v>9</v>
      </c>
      <c s="33">
        <v>0</v>
      </c>
      <c s="34">
        <f>ROUND(ROUND(H67,2)*ROUND(G67,3),2)</f>
      </c>
      <c r="O67">
        <f>(I67*21)/100</f>
      </c>
      <c t="s">
        <v>22</v>
      </c>
    </row>
    <row r="68" spans="1:5" ht="38.25">
      <c r="A68" s="35" t="s">
        <v>49</v>
      </c>
      <c r="E68" s="36" t="s">
        <v>568</v>
      </c>
    </row>
    <row r="69" spans="1:5" ht="12.75">
      <c r="A69" s="37" t="s">
        <v>51</v>
      </c>
      <c r="E69" s="38" t="s">
        <v>569</v>
      </c>
    </row>
    <row r="70" spans="1:5" ht="63.75">
      <c r="A70" t="s">
        <v>53</v>
      </c>
      <c r="E70" s="36" t="s">
        <v>570</v>
      </c>
    </row>
    <row r="71" spans="1:16" ht="25.5">
      <c r="A71" s="25" t="s">
        <v>44</v>
      </c>
      <c s="29" t="s">
        <v>193</v>
      </c>
      <c s="29" t="s">
        <v>571</v>
      </c>
      <c s="25" t="s">
        <v>46</v>
      </c>
      <c s="30" t="s">
        <v>572</v>
      </c>
      <c s="31" t="s">
        <v>82</v>
      </c>
      <c s="32">
        <v>1</v>
      </c>
      <c s="33">
        <v>0</v>
      </c>
      <c s="34">
        <f>ROUND(ROUND(H71,2)*ROUND(G71,3),2)</f>
      </c>
      <c r="O71">
        <f>(I71*21)/100</f>
      </c>
      <c t="s">
        <v>22</v>
      </c>
    </row>
    <row r="72" spans="1:5" ht="38.25">
      <c r="A72" s="35" t="s">
        <v>49</v>
      </c>
      <c r="E72" s="36" t="s">
        <v>573</v>
      </c>
    </row>
    <row r="73" spans="1:5" ht="25.5">
      <c r="A73" s="37" t="s">
        <v>51</v>
      </c>
      <c r="E73" s="38" t="s">
        <v>574</v>
      </c>
    </row>
    <row r="74" spans="1:5" ht="409.5">
      <c r="A74" t="s">
        <v>53</v>
      </c>
      <c r="E74" s="36" t="s">
        <v>575</v>
      </c>
    </row>
    <row r="75" spans="1:16" ht="12.75">
      <c r="A75" s="25" t="s">
        <v>44</v>
      </c>
      <c s="29" t="s">
        <v>199</v>
      </c>
      <c s="29" t="s">
        <v>576</v>
      </c>
      <c s="25" t="s">
        <v>46</v>
      </c>
      <c s="30" t="s">
        <v>577</v>
      </c>
      <c s="31" t="s">
        <v>160</v>
      </c>
      <c s="32">
        <v>20</v>
      </c>
      <c s="33">
        <v>0</v>
      </c>
      <c s="34">
        <f>ROUND(ROUND(H75,2)*ROUND(G75,3),2)</f>
      </c>
      <c r="O75">
        <f>(I75*21)/100</f>
      </c>
      <c t="s">
        <v>22</v>
      </c>
    </row>
    <row r="76" spans="1:5" ht="25.5">
      <c r="A76" s="35" t="s">
        <v>49</v>
      </c>
      <c r="E76" s="36" t="s">
        <v>578</v>
      </c>
    </row>
    <row r="77" spans="1:5" ht="12.75">
      <c r="A77" s="37" t="s">
        <v>51</v>
      </c>
      <c r="E77" s="38" t="s">
        <v>579</v>
      </c>
    </row>
    <row r="78" spans="1:5" ht="63.75">
      <c r="A78" t="s">
        <v>53</v>
      </c>
      <c r="E78" s="36" t="s">
        <v>580</v>
      </c>
    </row>
    <row r="79" spans="1:16" ht="12.75">
      <c r="A79" s="25" t="s">
        <v>44</v>
      </c>
      <c s="29" t="s">
        <v>205</v>
      </c>
      <c s="29" t="s">
        <v>581</v>
      </c>
      <c s="25" t="s">
        <v>46</v>
      </c>
      <c s="30" t="s">
        <v>582</v>
      </c>
      <c s="31" t="s">
        <v>139</v>
      </c>
      <c s="32">
        <v>35.2</v>
      </c>
      <c s="33">
        <v>0</v>
      </c>
      <c s="34">
        <f>ROUND(ROUND(H79,2)*ROUND(G79,3),2)</f>
      </c>
      <c r="O79">
        <f>(I79*21)/100</f>
      </c>
      <c t="s">
        <v>22</v>
      </c>
    </row>
    <row r="80" spans="1:5" ht="12.75">
      <c r="A80" s="35" t="s">
        <v>49</v>
      </c>
      <c r="E80" s="36" t="s">
        <v>583</v>
      </c>
    </row>
    <row r="81" spans="1:5" ht="12.75">
      <c r="A81" s="37" t="s">
        <v>51</v>
      </c>
      <c r="E81" s="38" t="s">
        <v>584</v>
      </c>
    </row>
    <row r="82" spans="1:5" ht="102">
      <c r="A82" t="s">
        <v>53</v>
      </c>
      <c r="E82" s="36" t="s">
        <v>401</v>
      </c>
    </row>
    <row r="83" spans="1:16" ht="12.75">
      <c r="A83" s="25" t="s">
        <v>44</v>
      </c>
      <c s="29" t="s">
        <v>208</v>
      </c>
      <c s="29" t="s">
        <v>397</v>
      </c>
      <c s="25" t="s">
        <v>46</v>
      </c>
      <c s="30" t="s">
        <v>398</v>
      </c>
      <c s="31" t="s">
        <v>139</v>
      </c>
      <c s="32">
        <v>2</v>
      </c>
      <c s="33">
        <v>0</v>
      </c>
      <c s="34">
        <f>ROUND(ROUND(H83,2)*ROUND(G83,3),2)</f>
      </c>
      <c r="O83">
        <f>(I83*21)/100</f>
      </c>
      <c t="s">
        <v>22</v>
      </c>
    </row>
    <row r="84" spans="1:5" ht="12.75">
      <c r="A84" s="35" t="s">
        <v>49</v>
      </c>
      <c r="E84" s="36" t="s">
        <v>585</v>
      </c>
    </row>
    <row r="85" spans="1:5" ht="12.75">
      <c r="A85" s="37" t="s">
        <v>51</v>
      </c>
      <c r="E85" s="38" t="s">
        <v>586</v>
      </c>
    </row>
    <row r="86" spans="1:5" ht="102">
      <c r="A86" t="s">
        <v>53</v>
      </c>
      <c r="E86" s="36" t="s">
        <v>401</v>
      </c>
    </row>
    <row r="87" spans="1:16" ht="12.75">
      <c r="A87" s="25" t="s">
        <v>44</v>
      </c>
      <c s="29" t="s">
        <v>214</v>
      </c>
      <c s="29" t="s">
        <v>587</v>
      </c>
      <c s="25" t="s">
        <v>46</v>
      </c>
      <c s="30" t="s">
        <v>588</v>
      </c>
      <c s="31" t="s">
        <v>139</v>
      </c>
      <c s="32">
        <v>10.4</v>
      </c>
      <c s="33">
        <v>0</v>
      </c>
      <c s="34">
        <f>ROUND(ROUND(H87,2)*ROUND(G87,3),2)</f>
      </c>
      <c r="O87">
        <f>(I87*21)/100</f>
      </c>
      <c t="s">
        <v>22</v>
      </c>
    </row>
    <row r="88" spans="1:5" ht="12.75">
      <c r="A88" s="35" t="s">
        <v>49</v>
      </c>
      <c r="E88" s="36" t="s">
        <v>589</v>
      </c>
    </row>
    <row r="89" spans="1:5" ht="38.25">
      <c r="A89" s="37" t="s">
        <v>51</v>
      </c>
      <c r="E89" s="38" t="s">
        <v>590</v>
      </c>
    </row>
    <row r="90" spans="1:5" ht="102">
      <c r="A90" t="s">
        <v>53</v>
      </c>
      <c r="E90" s="36" t="s">
        <v>401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0+O8+O21+O110+O119+O128+O169+O182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591</v>
      </c>
      <c s="39">
        <f>0+I8+I21+I110+I119+I128+I169+I182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591</v>
      </c>
      <c s="6"/>
      <c s="18" t="s">
        <v>592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44</v>
      </c>
      <c s="29" t="s">
        <v>28</v>
      </c>
      <c s="29" t="s">
        <v>127</v>
      </c>
      <c s="25" t="s">
        <v>60</v>
      </c>
      <c s="30" t="s">
        <v>128</v>
      </c>
      <c s="31" t="s">
        <v>129</v>
      </c>
      <c s="32">
        <v>1586.98</v>
      </c>
      <c s="33">
        <v>0</v>
      </c>
      <c s="34">
        <f>ROUND(ROUND(H9,2)*ROUND(G9,3),2)</f>
      </c>
      <c r="O9">
        <f>(I9*21)/100</f>
      </c>
      <c t="s">
        <v>22</v>
      </c>
    </row>
    <row r="10" spans="1:5" ht="12.75">
      <c r="A10" s="35" t="s">
        <v>49</v>
      </c>
      <c r="E10" s="36" t="s">
        <v>130</v>
      </c>
    </row>
    <row r="11" spans="1:5" ht="102">
      <c r="A11" s="37" t="s">
        <v>51</v>
      </c>
      <c r="E11" s="38" t="s">
        <v>593</v>
      </c>
    </row>
    <row r="12" spans="1:5" ht="25.5">
      <c r="A12" t="s">
        <v>53</v>
      </c>
      <c r="E12" s="36" t="s">
        <v>132</v>
      </c>
    </row>
    <row r="13" spans="1:16" ht="12.75">
      <c r="A13" s="25" t="s">
        <v>44</v>
      </c>
      <c s="29" t="s">
        <v>22</v>
      </c>
      <c s="29" t="s">
        <v>133</v>
      </c>
      <c s="25" t="s">
        <v>46</v>
      </c>
      <c s="30" t="s">
        <v>134</v>
      </c>
      <c s="31" t="s">
        <v>129</v>
      </c>
      <c s="32">
        <v>1514.253</v>
      </c>
      <c s="33">
        <v>0</v>
      </c>
      <c s="34">
        <f>ROUND(ROUND(H13,2)*ROUND(G13,3),2)</f>
      </c>
      <c r="O13">
        <f>(I13*21)/100</f>
      </c>
      <c t="s">
        <v>22</v>
      </c>
    </row>
    <row r="14" spans="1:5" ht="12.75">
      <c r="A14" s="35" t="s">
        <v>49</v>
      </c>
      <c r="E14" s="36" t="s">
        <v>135</v>
      </c>
    </row>
    <row r="15" spans="1:5" ht="63.75">
      <c r="A15" s="37" t="s">
        <v>51</v>
      </c>
      <c r="E15" s="38" t="s">
        <v>594</v>
      </c>
    </row>
    <row r="16" spans="1:5" ht="25.5">
      <c r="A16" t="s">
        <v>53</v>
      </c>
      <c r="E16" s="36" t="s">
        <v>132</v>
      </c>
    </row>
    <row r="17" spans="1:16" ht="12.75">
      <c r="A17" s="25" t="s">
        <v>44</v>
      </c>
      <c s="29" t="s">
        <v>21</v>
      </c>
      <c s="29" t="s">
        <v>137</v>
      </c>
      <c s="25" t="s">
        <v>46</v>
      </c>
      <c s="30" t="s">
        <v>138</v>
      </c>
      <c s="31" t="s">
        <v>139</v>
      </c>
      <c s="32">
        <v>41.1</v>
      </c>
      <c s="33">
        <v>0</v>
      </c>
      <c s="34">
        <f>ROUND(ROUND(H17,2)*ROUND(G17,3),2)</f>
      </c>
      <c r="O17">
        <f>(I17*21)/100</f>
      </c>
      <c t="s">
        <v>22</v>
      </c>
    </row>
    <row r="18" spans="1:5" ht="25.5">
      <c r="A18" s="35" t="s">
        <v>49</v>
      </c>
      <c r="E18" s="36" t="s">
        <v>140</v>
      </c>
    </row>
    <row r="19" spans="1:5" ht="12.75">
      <c r="A19" s="37" t="s">
        <v>51</v>
      </c>
      <c r="E19" s="38" t="s">
        <v>595</v>
      </c>
    </row>
    <row r="20" spans="1:5" ht="38.25">
      <c r="A20" t="s">
        <v>53</v>
      </c>
      <c r="E20" s="36" t="s">
        <v>142</v>
      </c>
    </row>
    <row r="21" spans="1:18" ht="12.75" customHeight="1">
      <c r="A21" s="6" t="s">
        <v>42</v>
      </c>
      <c s="6"/>
      <c s="41" t="s">
        <v>28</v>
      </c>
      <c s="6"/>
      <c s="27" t="s">
        <v>95</v>
      </c>
      <c s="6"/>
      <c s="6"/>
      <c s="6"/>
      <c s="42">
        <f>0+Q21</f>
      </c>
      <c r="O21">
        <f>0+R21</f>
      </c>
      <c r="Q21">
        <f>0+I22+I26+I30+I34+I38+I42+I46+I50+I54+I58+I62+I66+I70+I74+I78+I82+I86+I90+I94+I98+I102+I106</f>
      </c>
      <c>
        <f>0+O22+O26+O30+O34+O38+O42+O46+O50+O54+O58+O62+O66+O70+O74+O78+O82+O86+O90+O94+O98+O102+O106</f>
      </c>
    </row>
    <row r="22" spans="1:16" ht="12.75">
      <c r="A22" s="25" t="s">
        <v>44</v>
      </c>
      <c s="29" t="s">
        <v>32</v>
      </c>
      <c s="29" t="s">
        <v>596</v>
      </c>
      <c s="25" t="s">
        <v>46</v>
      </c>
      <c s="30" t="s">
        <v>597</v>
      </c>
      <c s="31" t="s">
        <v>98</v>
      </c>
      <c s="32">
        <v>10.8</v>
      </c>
      <c s="33">
        <v>0</v>
      </c>
      <c s="34">
        <f>ROUND(ROUND(H22,2)*ROUND(G22,3),2)</f>
      </c>
      <c r="O22">
        <f>(I22*21)/100</f>
      </c>
      <c t="s">
        <v>22</v>
      </c>
    </row>
    <row r="23" spans="1:5" ht="12.75">
      <c r="A23" s="35" t="s">
        <v>49</v>
      </c>
      <c r="E23" s="36" t="s">
        <v>46</v>
      </c>
    </row>
    <row r="24" spans="1:5" ht="25.5">
      <c r="A24" s="37" t="s">
        <v>51</v>
      </c>
      <c r="E24" s="38" t="s">
        <v>598</v>
      </c>
    </row>
    <row r="25" spans="1:5" ht="63.75">
      <c r="A25" t="s">
        <v>53</v>
      </c>
      <c r="E25" s="36" t="s">
        <v>599</v>
      </c>
    </row>
    <row r="26" spans="1:16" ht="25.5">
      <c r="A26" s="25" t="s">
        <v>44</v>
      </c>
      <c s="29" t="s">
        <v>34</v>
      </c>
      <c s="29" t="s">
        <v>143</v>
      </c>
      <c s="25" t="s">
        <v>46</v>
      </c>
      <c s="30" t="s">
        <v>144</v>
      </c>
      <c s="31" t="s">
        <v>139</v>
      </c>
      <c s="32">
        <v>660.06</v>
      </c>
      <c s="33">
        <v>0</v>
      </c>
      <c s="34">
        <f>ROUND(ROUND(H26,2)*ROUND(G26,3),2)</f>
      </c>
      <c r="O26">
        <f>(I26*21)/100</f>
      </c>
      <c t="s">
        <v>22</v>
      </c>
    </row>
    <row r="27" spans="1:5" ht="25.5">
      <c r="A27" s="35" t="s">
        <v>49</v>
      </c>
      <c r="E27" s="36" t="s">
        <v>145</v>
      </c>
    </row>
    <row r="28" spans="1:5" ht="63.75">
      <c r="A28" s="37" t="s">
        <v>51</v>
      </c>
      <c r="E28" s="38" t="s">
        <v>600</v>
      </c>
    </row>
    <row r="29" spans="1:5" ht="63.75">
      <c r="A29" t="s">
        <v>53</v>
      </c>
      <c r="E29" s="36" t="s">
        <v>147</v>
      </c>
    </row>
    <row r="30" spans="1:16" ht="12.75">
      <c r="A30" s="25" t="s">
        <v>44</v>
      </c>
      <c s="29" t="s">
        <v>36</v>
      </c>
      <c s="29" t="s">
        <v>148</v>
      </c>
      <c s="25" t="s">
        <v>46</v>
      </c>
      <c s="30" t="s">
        <v>149</v>
      </c>
      <c s="31" t="s">
        <v>139</v>
      </c>
      <c s="32">
        <v>18</v>
      </c>
      <c s="33">
        <v>0</v>
      </c>
      <c s="34">
        <f>ROUND(ROUND(H30,2)*ROUND(G30,3),2)</f>
      </c>
      <c r="O30">
        <f>(I30*21)/100</f>
      </c>
      <c t="s">
        <v>22</v>
      </c>
    </row>
    <row r="31" spans="1:5" ht="12.75">
      <c r="A31" s="35" t="s">
        <v>49</v>
      </c>
      <c r="E31" s="36" t="s">
        <v>150</v>
      </c>
    </row>
    <row r="32" spans="1:5" ht="25.5">
      <c r="A32" s="37" t="s">
        <v>51</v>
      </c>
      <c r="E32" s="38" t="s">
        <v>151</v>
      </c>
    </row>
    <row r="33" spans="1:5" ht="63.75">
      <c r="A33" t="s">
        <v>53</v>
      </c>
      <c r="E33" s="36" t="s">
        <v>147</v>
      </c>
    </row>
    <row r="34" spans="1:16" ht="12.75">
      <c r="A34" s="25" t="s">
        <v>44</v>
      </c>
      <c s="29" t="s">
        <v>73</v>
      </c>
      <c s="29" t="s">
        <v>152</v>
      </c>
      <c s="25" t="s">
        <v>60</v>
      </c>
      <c s="30" t="s">
        <v>153</v>
      </c>
      <c s="31" t="s">
        <v>139</v>
      </c>
      <c s="32">
        <v>266.07</v>
      </c>
      <c s="33">
        <v>0</v>
      </c>
      <c s="34">
        <f>ROUND(ROUND(H34,2)*ROUND(G34,3),2)</f>
      </c>
      <c r="O34">
        <f>(I34*21)/100</f>
      </c>
      <c t="s">
        <v>22</v>
      </c>
    </row>
    <row r="35" spans="1:5" ht="25.5">
      <c r="A35" s="35" t="s">
        <v>49</v>
      </c>
      <c r="E35" s="36" t="s">
        <v>154</v>
      </c>
    </row>
    <row r="36" spans="1:5" ht="38.25">
      <c r="A36" s="37" t="s">
        <v>51</v>
      </c>
      <c r="E36" s="38" t="s">
        <v>601</v>
      </c>
    </row>
    <row r="37" spans="1:5" ht="63.75">
      <c r="A37" t="s">
        <v>53</v>
      </c>
      <c r="E37" s="36" t="s">
        <v>147</v>
      </c>
    </row>
    <row r="38" spans="1:16" ht="12.75">
      <c r="A38" s="25" t="s">
        <v>44</v>
      </c>
      <c s="29" t="s">
        <v>79</v>
      </c>
      <c s="29" t="s">
        <v>152</v>
      </c>
      <c s="25" t="s">
        <v>64</v>
      </c>
      <c s="30" t="s">
        <v>153</v>
      </c>
      <c s="31" t="s">
        <v>139</v>
      </c>
      <c s="32">
        <v>114.03</v>
      </c>
      <c s="33">
        <v>0</v>
      </c>
      <c s="34">
        <f>ROUND(ROUND(H38,2)*ROUND(G38,3),2)</f>
      </c>
      <c r="O38">
        <f>(I38*21)/100</f>
      </c>
      <c t="s">
        <v>22</v>
      </c>
    </row>
    <row r="39" spans="1:5" ht="25.5">
      <c r="A39" s="35" t="s">
        <v>49</v>
      </c>
      <c r="E39" s="36" t="s">
        <v>156</v>
      </c>
    </row>
    <row r="40" spans="1:5" ht="38.25">
      <c r="A40" s="37" t="s">
        <v>51</v>
      </c>
      <c r="E40" s="38" t="s">
        <v>602</v>
      </c>
    </row>
    <row r="41" spans="1:5" ht="63.75">
      <c r="A41" t="s">
        <v>53</v>
      </c>
      <c r="E41" s="36" t="s">
        <v>147</v>
      </c>
    </row>
    <row r="42" spans="1:16" ht="12.75">
      <c r="A42" s="25" t="s">
        <v>44</v>
      </c>
      <c s="29" t="s">
        <v>39</v>
      </c>
      <c s="29" t="s">
        <v>158</v>
      </c>
      <c s="25" t="s">
        <v>46</v>
      </c>
      <c s="30" t="s">
        <v>159</v>
      </c>
      <c s="31" t="s">
        <v>160</v>
      </c>
      <c s="32">
        <v>272.5</v>
      </c>
      <c s="33">
        <v>0</v>
      </c>
      <c s="34">
        <f>ROUND(ROUND(H42,2)*ROUND(G42,3),2)</f>
      </c>
      <c r="O42">
        <f>(I42*21)/100</f>
      </c>
      <c t="s">
        <v>22</v>
      </c>
    </row>
    <row r="43" spans="1:5" ht="12.75">
      <c r="A43" s="35" t="s">
        <v>49</v>
      </c>
      <c r="E43" s="36" t="s">
        <v>161</v>
      </c>
    </row>
    <row r="44" spans="1:5" ht="25.5">
      <c r="A44" s="37" t="s">
        <v>51</v>
      </c>
      <c r="E44" s="38" t="s">
        <v>603</v>
      </c>
    </row>
    <row r="45" spans="1:5" ht="63.75">
      <c r="A45" t="s">
        <v>53</v>
      </c>
      <c r="E45" s="36" t="s">
        <v>147</v>
      </c>
    </row>
    <row r="46" spans="1:16" ht="12.75">
      <c r="A46" s="25" t="s">
        <v>44</v>
      </c>
      <c s="29" t="s">
        <v>41</v>
      </c>
      <c s="29" t="s">
        <v>163</v>
      </c>
      <c s="25" t="s">
        <v>46</v>
      </c>
      <c s="30" t="s">
        <v>164</v>
      </c>
      <c s="31" t="s">
        <v>160</v>
      </c>
      <c s="32">
        <v>27</v>
      </c>
      <c s="33">
        <v>0</v>
      </c>
      <c s="34">
        <f>ROUND(ROUND(H46,2)*ROUND(G46,3),2)</f>
      </c>
      <c r="O46">
        <f>(I46*21)/100</f>
      </c>
      <c t="s">
        <v>22</v>
      </c>
    </row>
    <row r="47" spans="1:5" ht="12.75">
      <c r="A47" s="35" t="s">
        <v>49</v>
      </c>
      <c r="E47" s="36" t="s">
        <v>165</v>
      </c>
    </row>
    <row r="48" spans="1:5" ht="25.5">
      <c r="A48" s="37" t="s">
        <v>51</v>
      </c>
      <c r="E48" s="38" t="s">
        <v>604</v>
      </c>
    </row>
    <row r="49" spans="1:5" ht="63.75">
      <c r="A49" t="s">
        <v>53</v>
      </c>
      <c r="E49" s="36" t="s">
        <v>147</v>
      </c>
    </row>
    <row r="50" spans="1:16" ht="12.75">
      <c r="A50" s="25" t="s">
        <v>44</v>
      </c>
      <c s="29" t="s">
        <v>172</v>
      </c>
      <c s="29" t="s">
        <v>167</v>
      </c>
      <c s="25" t="s">
        <v>46</v>
      </c>
      <c s="30" t="s">
        <v>168</v>
      </c>
      <c s="31" t="s">
        <v>139</v>
      </c>
      <c s="32">
        <v>415.44</v>
      </c>
      <c s="33">
        <v>0</v>
      </c>
      <c s="34">
        <f>ROUND(ROUND(H50,2)*ROUND(G50,3),2)</f>
      </c>
      <c r="O50">
        <f>(I50*21)/100</f>
      </c>
      <c t="s">
        <v>22</v>
      </c>
    </row>
    <row r="51" spans="1:5" ht="38.25">
      <c r="A51" s="35" t="s">
        <v>49</v>
      </c>
      <c r="E51" s="36" t="s">
        <v>169</v>
      </c>
    </row>
    <row r="52" spans="1:5" ht="38.25">
      <c r="A52" s="37" t="s">
        <v>51</v>
      </c>
      <c r="E52" s="38" t="s">
        <v>605</v>
      </c>
    </row>
    <row r="53" spans="1:5" ht="63.75">
      <c r="A53" t="s">
        <v>53</v>
      </c>
      <c r="E53" s="36" t="s">
        <v>171</v>
      </c>
    </row>
    <row r="54" spans="1:16" ht="12.75">
      <c r="A54" s="25" t="s">
        <v>44</v>
      </c>
      <c s="29" t="s">
        <v>178</v>
      </c>
      <c s="29" t="s">
        <v>173</v>
      </c>
      <c s="25" t="s">
        <v>46</v>
      </c>
      <c s="30" t="s">
        <v>174</v>
      </c>
      <c s="31" t="s">
        <v>160</v>
      </c>
      <c s="32">
        <v>38.5</v>
      </c>
      <c s="33">
        <v>0</v>
      </c>
      <c s="34">
        <f>ROUND(ROUND(H54,2)*ROUND(G54,3),2)</f>
      </c>
      <c r="O54">
        <f>(I54*21)/100</f>
      </c>
      <c t="s">
        <v>22</v>
      </c>
    </row>
    <row r="55" spans="1:5" ht="25.5">
      <c r="A55" s="35" t="s">
        <v>49</v>
      </c>
      <c r="E55" s="36" t="s">
        <v>175</v>
      </c>
    </row>
    <row r="56" spans="1:5" ht="12.75">
      <c r="A56" s="37" t="s">
        <v>51</v>
      </c>
      <c r="E56" s="38" t="s">
        <v>606</v>
      </c>
    </row>
    <row r="57" spans="1:5" ht="25.5">
      <c r="A57" t="s">
        <v>53</v>
      </c>
      <c r="E57" s="36" t="s">
        <v>177</v>
      </c>
    </row>
    <row r="58" spans="1:16" ht="12.75">
      <c r="A58" s="25" t="s">
        <v>44</v>
      </c>
      <c s="29" t="s">
        <v>184</v>
      </c>
      <c s="29" t="s">
        <v>179</v>
      </c>
      <c s="25" t="s">
        <v>46</v>
      </c>
      <c s="30" t="s">
        <v>180</v>
      </c>
      <c s="31" t="s">
        <v>139</v>
      </c>
      <c s="32">
        <v>683</v>
      </c>
      <c s="33">
        <v>0</v>
      </c>
      <c s="34">
        <f>ROUND(ROUND(H58,2)*ROUND(G58,3),2)</f>
      </c>
      <c r="O58">
        <f>(I58*21)/100</f>
      </c>
      <c t="s">
        <v>22</v>
      </c>
    </row>
    <row r="59" spans="1:5" ht="12.75">
      <c r="A59" s="35" t="s">
        <v>49</v>
      </c>
      <c r="E59" s="36" t="s">
        <v>181</v>
      </c>
    </row>
    <row r="60" spans="1:5" ht="63.75">
      <c r="A60" s="37" t="s">
        <v>51</v>
      </c>
      <c r="E60" s="38" t="s">
        <v>607</v>
      </c>
    </row>
    <row r="61" spans="1:5" ht="382.5">
      <c r="A61" t="s">
        <v>53</v>
      </c>
      <c r="E61" s="36" t="s">
        <v>183</v>
      </c>
    </row>
    <row r="62" spans="1:16" ht="12.75">
      <c r="A62" s="25" t="s">
        <v>44</v>
      </c>
      <c s="29" t="s">
        <v>190</v>
      </c>
      <c s="29" t="s">
        <v>185</v>
      </c>
      <c s="25" t="s">
        <v>60</v>
      </c>
      <c s="30" t="s">
        <v>186</v>
      </c>
      <c s="31" t="s">
        <v>139</v>
      </c>
      <c s="32">
        <v>41.1</v>
      </c>
      <c s="33">
        <v>0</v>
      </c>
      <c s="34">
        <f>ROUND(ROUND(H62,2)*ROUND(G62,3),2)</f>
      </c>
      <c r="O62">
        <f>(I62*21)/100</f>
      </c>
      <c t="s">
        <v>22</v>
      </c>
    </row>
    <row r="63" spans="1:5" ht="12.75">
      <c r="A63" s="35" t="s">
        <v>49</v>
      </c>
      <c r="E63" s="36" t="s">
        <v>187</v>
      </c>
    </row>
    <row r="64" spans="1:5" ht="12.75">
      <c r="A64" s="37" t="s">
        <v>51</v>
      </c>
      <c r="E64" s="38" t="s">
        <v>595</v>
      </c>
    </row>
    <row r="65" spans="1:5" ht="318.75">
      <c r="A65" t="s">
        <v>53</v>
      </c>
      <c r="E65" s="36" t="s">
        <v>189</v>
      </c>
    </row>
    <row r="66" spans="1:16" ht="12.75">
      <c r="A66" s="25" t="s">
        <v>44</v>
      </c>
      <c s="29" t="s">
        <v>193</v>
      </c>
      <c s="29" t="s">
        <v>185</v>
      </c>
      <c s="25" t="s">
        <v>64</v>
      </c>
      <c s="30" t="s">
        <v>186</v>
      </c>
      <c s="31" t="s">
        <v>139</v>
      </c>
      <c s="32">
        <v>16</v>
      </c>
      <c s="33">
        <v>0</v>
      </c>
      <c s="34">
        <f>ROUND(ROUND(H66,2)*ROUND(G66,3),2)</f>
      </c>
      <c r="O66">
        <f>(I66*21)/100</f>
      </c>
      <c t="s">
        <v>22</v>
      </c>
    </row>
    <row r="67" spans="1:5" ht="12.75">
      <c r="A67" s="35" t="s">
        <v>49</v>
      </c>
      <c r="E67" s="36" t="s">
        <v>191</v>
      </c>
    </row>
    <row r="68" spans="1:5" ht="12.75">
      <c r="A68" s="37" t="s">
        <v>51</v>
      </c>
      <c r="E68" s="38" t="s">
        <v>608</v>
      </c>
    </row>
    <row r="69" spans="1:5" ht="318.75">
      <c r="A69" t="s">
        <v>53</v>
      </c>
      <c r="E69" s="36" t="s">
        <v>189</v>
      </c>
    </row>
    <row r="70" spans="1:16" ht="12.75">
      <c r="A70" s="25" t="s">
        <v>44</v>
      </c>
      <c s="29" t="s">
        <v>199</v>
      </c>
      <c s="29" t="s">
        <v>194</v>
      </c>
      <c s="25" t="s">
        <v>46</v>
      </c>
      <c s="30" t="s">
        <v>195</v>
      </c>
      <c s="31" t="s">
        <v>98</v>
      </c>
      <c s="32">
        <v>186.5</v>
      </c>
      <c s="33">
        <v>0</v>
      </c>
      <c s="34">
        <f>ROUND(ROUND(H70,2)*ROUND(G70,3),2)</f>
      </c>
      <c r="O70">
        <f>(I70*21)/100</f>
      </c>
      <c t="s">
        <v>22</v>
      </c>
    </row>
    <row r="71" spans="1:5" ht="12.75">
      <c r="A71" s="35" t="s">
        <v>49</v>
      </c>
      <c r="E71" s="36" t="s">
        <v>196</v>
      </c>
    </row>
    <row r="72" spans="1:5" ht="25.5">
      <c r="A72" s="37" t="s">
        <v>51</v>
      </c>
      <c r="E72" s="38" t="s">
        <v>609</v>
      </c>
    </row>
    <row r="73" spans="1:5" ht="63.75">
      <c r="A73" t="s">
        <v>53</v>
      </c>
      <c r="E73" s="36" t="s">
        <v>198</v>
      </c>
    </row>
    <row r="74" spans="1:16" ht="12.75">
      <c r="A74" s="25" t="s">
        <v>44</v>
      </c>
      <c s="29" t="s">
        <v>205</v>
      </c>
      <c s="29" t="s">
        <v>200</v>
      </c>
      <c s="25" t="s">
        <v>60</v>
      </c>
      <c s="30" t="s">
        <v>201</v>
      </c>
      <c s="31" t="s">
        <v>139</v>
      </c>
      <c s="32">
        <v>54.5</v>
      </c>
      <c s="33">
        <v>0</v>
      </c>
      <c s="34">
        <f>ROUND(ROUND(H74,2)*ROUND(G74,3),2)</f>
      </c>
      <c r="O74">
        <f>(I74*21)/100</f>
      </c>
      <c t="s">
        <v>22</v>
      </c>
    </row>
    <row r="75" spans="1:5" ht="25.5">
      <c r="A75" s="35" t="s">
        <v>49</v>
      </c>
      <c r="E75" s="36" t="s">
        <v>202</v>
      </c>
    </row>
    <row r="76" spans="1:5" ht="63.75">
      <c r="A76" s="37" t="s">
        <v>51</v>
      </c>
      <c r="E76" s="38" t="s">
        <v>610</v>
      </c>
    </row>
    <row r="77" spans="1:5" ht="63.75">
      <c r="A77" t="s">
        <v>53</v>
      </c>
      <c r="E77" s="36" t="s">
        <v>204</v>
      </c>
    </row>
    <row r="78" spans="1:16" ht="12.75">
      <c r="A78" s="25" t="s">
        <v>44</v>
      </c>
      <c s="29" t="s">
        <v>208</v>
      </c>
      <c s="29" t="s">
        <v>200</v>
      </c>
      <c s="25" t="s">
        <v>64</v>
      </c>
      <c s="30" t="s">
        <v>201</v>
      </c>
      <c s="31" t="s">
        <v>139</v>
      </c>
      <c s="32">
        <v>16</v>
      </c>
      <c s="33">
        <v>0</v>
      </c>
      <c s="34">
        <f>ROUND(ROUND(H78,2)*ROUND(G78,3),2)</f>
      </c>
      <c r="O78">
        <f>(I78*21)/100</f>
      </c>
      <c t="s">
        <v>22</v>
      </c>
    </row>
    <row r="79" spans="1:5" ht="12.75">
      <c r="A79" s="35" t="s">
        <v>49</v>
      </c>
      <c r="E79" s="36" t="s">
        <v>206</v>
      </c>
    </row>
    <row r="80" spans="1:5" ht="25.5">
      <c r="A80" s="37" t="s">
        <v>51</v>
      </c>
      <c r="E80" s="38" t="s">
        <v>611</v>
      </c>
    </row>
    <row r="81" spans="1:5" ht="63.75">
      <c r="A81" t="s">
        <v>53</v>
      </c>
      <c r="E81" s="36" t="s">
        <v>204</v>
      </c>
    </row>
    <row r="82" spans="1:16" ht="12.75">
      <c r="A82" s="25" t="s">
        <v>44</v>
      </c>
      <c s="29" t="s">
        <v>214</v>
      </c>
      <c s="29" t="s">
        <v>209</v>
      </c>
      <c s="25" t="s">
        <v>46</v>
      </c>
      <c s="30" t="s">
        <v>210</v>
      </c>
      <c s="31" t="s">
        <v>139</v>
      </c>
      <c s="32">
        <v>31.536</v>
      </c>
      <c s="33">
        <v>0</v>
      </c>
      <c s="34">
        <f>ROUND(ROUND(H82,2)*ROUND(G82,3),2)</f>
      </c>
      <c r="O82">
        <f>(I82*21)/100</f>
      </c>
      <c t="s">
        <v>22</v>
      </c>
    </row>
    <row r="83" spans="1:5" ht="25.5">
      <c r="A83" s="35" t="s">
        <v>49</v>
      </c>
      <c r="E83" s="36" t="s">
        <v>211</v>
      </c>
    </row>
    <row r="84" spans="1:5" ht="89.25">
      <c r="A84" s="37" t="s">
        <v>51</v>
      </c>
      <c r="E84" s="38" t="s">
        <v>612</v>
      </c>
    </row>
    <row r="85" spans="1:5" ht="318.75">
      <c r="A85" t="s">
        <v>53</v>
      </c>
      <c r="E85" s="36" t="s">
        <v>213</v>
      </c>
    </row>
    <row r="86" spans="1:16" ht="12.75">
      <c r="A86" s="25" t="s">
        <v>44</v>
      </c>
      <c s="29" t="s">
        <v>220</v>
      </c>
      <c s="29" t="s">
        <v>215</v>
      </c>
      <c s="25" t="s">
        <v>46</v>
      </c>
      <c s="30" t="s">
        <v>216</v>
      </c>
      <c s="31" t="s">
        <v>139</v>
      </c>
      <c s="32">
        <v>16</v>
      </c>
      <c s="33">
        <v>0</v>
      </c>
      <c s="34">
        <f>ROUND(ROUND(H86,2)*ROUND(G86,3),2)</f>
      </c>
      <c r="O86">
        <f>(I86*21)/100</f>
      </c>
      <c t="s">
        <v>22</v>
      </c>
    </row>
    <row r="87" spans="1:5" ht="12.75">
      <c r="A87" s="35" t="s">
        <v>49</v>
      </c>
      <c r="E87" s="36" t="s">
        <v>217</v>
      </c>
    </row>
    <row r="88" spans="1:5" ht="12.75">
      <c r="A88" s="37" t="s">
        <v>51</v>
      </c>
      <c r="E88" s="38" t="s">
        <v>613</v>
      </c>
    </row>
    <row r="89" spans="1:5" ht="191.25">
      <c r="A89" t="s">
        <v>53</v>
      </c>
      <c r="E89" s="36" t="s">
        <v>219</v>
      </c>
    </row>
    <row r="90" spans="1:16" ht="12.75">
      <c r="A90" s="25" t="s">
        <v>44</v>
      </c>
      <c s="29" t="s">
        <v>226</v>
      </c>
      <c s="29" t="s">
        <v>221</v>
      </c>
      <c s="25" t="s">
        <v>46</v>
      </c>
      <c s="30" t="s">
        <v>222</v>
      </c>
      <c s="31" t="s">
        <v>139</v>
      </c>
      <c s="32">
        <v>41.125</v>
      </c>
      <c s="33">
        <v>0</v>
      </c>
      <c s="34">
        <f>ROUND(ROUND(H90,2)*ROUND(G90,3),2)</f>
      </c>
      <c r="O90">
        <f>(I90*21)/100</f>
      </c>
      <c t="s">
        <v>22</v>
      </c>
    </row>
    <row r="91" spans="1:5" ht="12.75">
      <c r="A91" s="35" t="s">
        <v>49</v>
      </c>
      <c r="E91" s="36" t="s">
        <v>223</v>
      </c>
    </row>
    <row r="92" spans="1:5" ht="51">
      <c r="A92" s="37" t="s">
        <v>51</v>
      </c>
      <c r="E92" s="38" t="s">
        <v>614</v>
      </c>
    </row>
    <row r="93" spans="1:5" ht="242.25">
      <c r="A93" t="s">
        <v>53</v>
      </c>
      <c r="E93" s="36" t="s">
        <v>225</v>
      </c>
    </row>
    <row r="94" spans="1:16" ht="12.75">
      <c r="A94" s="25" t="s">
        <v>44</v>
      </c>
      <c s="29" t="s">
        <v>232</v>
      </c>
      <c s="29" t="s">
        <v>227</v>
      </c>
      <c s="25" t="s">
        <v>46</v>
      </c>
      <c s="30" t="s">
        <v>228</v>
      </c>
      <c s="31" t="s">
        <v>139</v>
      </c>
      <c s="32">
        <v>11.9</v>
      </c>
      <c s="33">
        <v>0</v>
      </c>
      <c s="34">
        <f>ROUND(ROUND(H94,2)*ROUND(G94,3),2)</f>
      </c>
      <c r="O94">
        <f>(I94*21)/100</f>
      </c>
      <c t="s">
        <v>22</v>
      </c>
    </row>
    <row r="95" spans="1:5" ht="25.5">
      <c r="A95" s="35" t="s">
        <v>49</v>
      </c>
      <c r="E95" s="36" t="s">
        <v>229</v>
      </c>
    </row>
    <row r="96" spans="1:5" ht="25.5">
      <c r="A96" s="37" t="s">
        <v>51</v>
      </c>
      <c r="E96" s="38" t="s">
        <v>615</v>
      </c>
    </row>
    <row r="97" spans="1:5" ht="229.5">
      <c r="A97" t="s">
        <v>53</v>
      </c>
      <c r="E97" s="36" t="s">
        <v>231</v>
      </c>
    </row>
    <row r="98" spans="1:16" ht="12.75">
      <c r="A98" s="25" t="s">
        <v>44</v>
      </c>
      <c s="29" t="s">
        <v>238</v>
      </c>
      <c s="29" t="s">
        <v>233</v>
      </c>
      <c s="25" t="s">
        <v>46</v>
      </c>
      <c s="30" t="s">
        <v>234</v>
      </c>
      <c s="31" t="s">
        <v>139</v>
      </c>
      <c s="32">
        <v>10.2</v>
      </c>
      <c s="33">
        <v>0</v>
      </c>
      <c s="34">
        <f>ROUND(ROUND(H98,2)*ROUND(G98,3),2)</f>
      </c>
      <c r="O98">
        <f>(I98*21)/100</f>
      </c>
      <c t="s">
        <v>22</v>
      </c>
    </row>
    <row r="99" spans="1:5" ht="12.75">
      <c r="A99" s="35" t="s">
        <v>49</v>
      </c>
      <c r="E99" s="36" t="s">
        <v>235</v>
      </c>
    </row>
    <row r="100" spans="1:5" ht="25.5">
      <c r="A100" s="37" t="s">
        <v>51</v>
      </c>
      <c r="E100" s="38" t="s">
        <v>236</v>
      </c>
    </row>
    <row r="101" spans="1:5" ht="293.25">
      <c r="A101" t="s">
        <v>53</v>
      </c>
      <c r="E101" s="36" t="s">
        <v>237</v>
      </c>
    </row>
    <row r="102" spans="1:16" ht="12.75">
      <c r="A102" s="25" t="s">
        <v>44</v>
      </c>
      <c s="29" t="s">
        <v>243</v>
      </c>
      <c s="29" t="s">
        <v>239</v>
      </c>
      <c s="25" t="s">
        <v>46</v>
      </c>
      <c s="30" t="s">
        <v>240</v>
      </c>
      <c s="31" t="s">
        <v>98</v>
      </c>
      <c s="32">
        <v>4337.5</v>
      </c>
      <c s="33">
        <v>0</v>
      </c>
      <c s="34">
        <f>ROUND(ROUND(H102,2)*ROUND(G102,3),2)</f>
      </c>
      <c r="O102">
        <f>(I102*21)/100</f>
      </c>
      <c t="s">
        <v>22</v>
      </c>
    </row>
    <row r="103" spans="1:5" ht="12.75">
      <c r="A103" s="35" t="s">
        <v>49</v>
      </c>
      <c r="E103" s="36" t="s">
        <v>46</v>
      </c>
    </row>
    <row r="104" spans="1:5" ht="38.25">
      <c r="A104" s="37" t="s">
        <v>51</v>
      </c>
      <c r="E104" s="38" t="s">
        <v>616</v>
      </c>
    </row>
    <row r="105" spans="1:5" ht="38.25">
      <c r="A105" t="s">
        <v>53</v>
      </c>
      <c r="E105" s="36" t="s">
        <v>242</v>
      </c>
    </row>
    <row r="106" spans="1:16" ht="12.75">
      <c r="A106" s="25" t="s">
        <v>44</v>
      </c>
      <c s="29" t="s">
        <v>250</v>
      </c>
      <c s="29" t="s">
        <v>244</v>
      </c>
      <c s="25" t="s">
        <v>46</v>
      </c>
      <c s="30" t="s">
        <v>245</v>
      </c>
      <c s="31" t="s">
        <v>139</v>
      </c>
      <c s="32">
        <v>16</v>
      </c>
      <c s="33">
        <v>0</v>
      </c>
      <c s="34">
        <f>ROUND(ROUND(H106,2)*ROUND(G106,3),2)</f>
      </c>
      <c r="O106">
        <f>(I106*21)/100</f>
      </c>
      <c t="s">
        <v>22</v>
      </c>
    </row>
    <row r="107" spans="1:5" ht="25.5">
      <c r="A107" s="35" t="s">
        <v>49</v>
      </c>
      <c r="E107" s="36" t="s">
        <v>246</v>
      </c>
    </row>
    <row r="108" spans="1:5" ht="25.5">
      <c r="A108" s="37" t="s">
        <v>51</v>
      </c>
      <c r="E108" s="38" t="s">
        <v>617</v>
      </c>
    </row>
    <row r="109" spans="1:5" ht="38.25">
      <c r="A109" t="s">
        <v>53</v>
      </c>
      <c r="E109" s="36" t="s">
        <v>248</v>
      </c>
    </row>
    <row r="110" spans="1:18" ht="12.75" customHeight="1">
      <c r="A110" s="6" t="s">
        <v>42</v>
      </c>
      <c s="6"/>
      <c s="41" t="s">
        <v>22</v>
      </c>
      <c s="6"/>
      <c s="27" t="s">
        <v>249</v>
      </c>
      <c s="6"/>
      <c s="6"/>
      <c s="6"/>
      <c s="42">
        <f>0+Q110</f>
      </c>
      <c r="O110">
        <f>0+R110</f>
      </c>
      <c r="Q110">
        <f>0+I111+I115</f>
      </c>
      <c>
        <f>0+O111+O115</f>
      </c>
    </row>
    <row r="111" spans="1:16" ht="12.75">
      <c r="A111" s="25" t="s">
        <v>44</v>
      </c>
      <c s="29" t="s">
        <v>256</v>
      </c>
      <c s="29" t="s">
        <v>257</v>
      </c>
      <c s="25" t="s">
        <v>46</v>
      </c>
      <c s="30" t="s">
        <v>258</v>
      </c>
      <c s="31" t="s">
        <v>98</v>
      </c>
      <c s="32">
        <v>4337.5</v>
      </c>
      <c s="33">
        <v>0</v>
      </c>
      <c s="34">
        <f>ROUND(ROUND(H111,2)*ROUND(G111,3),2)</f>
      </c>
      <c r="O111">
        <f>(I111*21)/100</f>
      </c>
      <c t="s">
        <v>22</v>
      </c>
    </row>
    <row r="112" spans="1:5" ht="38.25">
      <c r="A112" s="35" t="s">
        <v>49</v>
      </c>
      <c r="E112" s="36" t="s">
        <v>259</v>
      </c>
    </row>
    <row r="113" spans="1:5" ht="38.25">
      <c r="A113" s="37" t="s">
        <v>51</v>
      </c>
      <c r="E113" s="38" t="s">
        <v>616</v>
      </c>
    </row>
    <row r="114" spans="1:5" ht="51">
      <c r="A114" t="s">
        <v>53</v>
      </c>
      <c r="E114" s="36" t="s">
        <v>261</v>
      </c>
    </row>
    <row r="115" spans="1:16" ht="12.75">
      <c r="A115" s="25" t="s">
        <v>44</v>
      </c>
      <c s="29" t="s">
        <v>262</v>
      </c>
      <c s="29" t="s">
        <v>263</v>
      </c>
      <c s="25" t="s">
        <v>46</v>
      </c>
      <c s="30" t="s">
        <v>264</v>
      </c>
      <c s="31" t="s">
        <v>139</v>
      </c>
      <c s="32">
        <v>683</v>
      </c>
      <c s="33">
        <v>0</v>
      </c>
      <c s="34">
        <f>ROUND(ROUND(H115,2)*ROUND(G115,3),2)</f>
      </c>
      <c r="O115">
        <f>(I115*21)/100</f>
      </c>
      <c t="s">
        <v>22</v>
      </c>
    </row>
    <row r="116" spans="1:5" ht="12.75">
      <c r="A116" s="35" t="s">
        <v>49</v>
      </c>
      <c r="E116" s="36" t="s">
        <v>265</v>
      </c>
    </row>
    <row r="117" spans="1:5" ht="51">
      <c r="A117" s="37" t="s">
        <v>51</v>
      </c>
      <c r="E117" s="38" t="s">
        <v>618</v>
      </c>
    </row>
    <row r="118" spans="1:5" ht="38.25">
      <c r="A118" t="s">
        <v>53</v>
      </c>
      <c r="E118" s="36" t="s">
        <v>267</v>
      </c>
    </row>
    <row r="119" spans="1:18" ht="12.75" customHeight="1">
      <c r="A119" s="6" t="s">
        <v>42</v>
      </c>
      <c s="6"/>
      <c s="41" t="s">
        <v>32</v>
      </c>
      <c s="6"/>
      <c s="27" t="s">
        <v>268</v>
      </c>
      <c s="6"/>
      <c s="6"/>
      <c s="6"/>
      <c s="42">
        <f>0+Q119</f>
      </c>
      <c r="O119">
        <f>0+R119</f>
      </c>
      <c r="Q119">
        <f>0+I120+I124</f>
      </c>
      <c>
        <f>0+O120+O124</f>
      </c>
    </row>
    <row r="120" spans="1:16" ht="12.75">
      <c r="A120" s="25" t="s">
        <v>44</v>
      </c>
      <c s="29" t="s">
        <v>269</v>
      </c>
      <c s="29" t="s">
        <v>270</v>
      </c>
      <c s="25" t="s">
        <v>46</v>
      </c>
      <c s="30" t="s">
        <v>271</v>
      </c>
      <c s="31" t="s">
        <v>139</v>
      </c>
      <c s="32">
        <v>9.384</v>
      </c>
      <c s="33">
        <v>0</v>
      </c>
      <c s="34">
        <f>ROUND(ROUND(H120,2)*ROUND(G120,3),2)</f>
      </c>
      <c r="O120">
        <f>(I120*21)/100</f>
      </c>
      <c t="s">
        <v>22</v>
      </c>
    </row>
    <row r="121" spans="1:5" ht="12.75">
      <c r="A121" s="35" t="s">
        <v>49</v>
      </c>
      <c r="E121" s="36" t="s">
        <v>272</v>
      </c>
    </row>
    <row r="122" spans="1:5" ht="51">
      <c r="A122" s="37" t="s">
        <v>51</v>
      </c>
      <c r="E122" s="38" t="s">
        <v>430</v>
      </c>
    </row>
    <row r="123" spans="1:5" ht="369.75">
      <c r="A123" t="s">
        <v>53</v>
      </c>
      <c r="E123" s="36" t="s">
        <v>274</v>
      </c>
    </row>
    <row r="124" spans="1:16" ht="12.75">
      <c r="A124" s="25" t="s">
        <v>44</v>
      </c>
      <c s="29" t="s">
        <v>275</v>
      </c>
      <c s="29" t="s">
        <v>276</v>
      </c>
      <c s="25" t="s">
        <v>46</v>
      </c>
      <c s="30" t="s">
        <v>277</v>
      </c>
      <c s="31" t="s">
        <v>139</v>
      </c>
      <c s="32">
        <v>2.07</v>
      </c>
      <c s="33">
        <v>0</v>
      </c>
      <c s="34">
        <f>ROUND(ROUND(H124,2)*ROUND(G124,3),2)</f>
      </c>
      <c r="O124">
        <f>(I124*21)/100</f>
      </c>
      <c t="s">
        <v>22</v>
      </c>
    </row>
    <row r="125" spans="1:5" ht="12.75">
      <c r="A125" s="35" t="s">
        <v>49</v>
      </c>
      <c r="E125" s="36" t="s">
        <v>278</v>
      </c>
    </row>
    <row r="126" spans="1:5" ht="12.75">
      <c r="A126" s="37" t="s">
        <v>51</v>
      </c>
      <c r="E126" s="38" t="s">
        <v>619</v>
      </c>
    </row>
    <row r="127" spans="1:5" ht="38.25">
      <c r="A127" t="s">
        <v>53</v>
      </c>
      <c r="E127" s="36" t="s">
        <v>267</v>
      </c>
    </row>
    <row r="128" spans="1:18" ht="12.75" customHeight="1">
      <c r="A128" s="6" t="s">
        <v>42</v>
      </c>
      <c s="6"/>
      <c s="41" t="s">
        <v>34</v>
      </c>
      <c s="6"/>
      <c s="27" t="s">
        <v>280</v>
      </c>
      <c s="6"/>
      <c s="6"/>
      <c s="6"/>
      <c s="42">
        <f>0+Q128</f>
      </c>
      <c r="O128">
        <f>0+R128</f>
      </c>
      <c r="Q128">
        <f>0+I129+I133+I137+I141+I145+I149+I153+I157+I161+I165</f>
      </c>
      <c>
        <f>0+O129+O133+O137+O141+O145+O149+O153+O157+O161+O165</f>
      </c>
    </row>
    <row r="129" spans="1:16" ht="12.75">
      <c r="A129" s="25" t="s">
        <v>44</v>
      </c>
      <c s="29" t="s">
        <v>281</v>
      </c>
      <c s="29" t="s">
        <v>282</v>
      </c>
      <c s="25" t="s">
        <v>46</v>
      </c>
      <c s="30" t="s">
        <v>283</v>
      </c>
      <c s="31" t="s">
        <v>139</v>
      </c>
      <c s="32">
        <v>341.5</v>
      </c>
      <c s="33">
        <v>0</v>
      </c>
      <c s="34">
        <f>ROUND(ROUND(H129,2)*ROUND(G129,3),2)</f>
      </c>
      <c r="O129">
        <f>(I129*21)/100</f>
      </c>
      <c t="s">
        <v>22</v>
      </c>
    </row>
    <row r="130" spans="1:5" ht="12.75">
      <c r="A130" s="35" t="s">
        <v>49</v>
      </c>
      <c r="E130" s="36" t="s">
        <v>284</v>
      </c>
    </row>
    <row r="131" spans="1:5" ht="63.75">
      <c r="A131" s="37" t="s">
        <v>51</v>
      </c>
      <c r="E131" s="38" t="s">
        <v>620</v>
      </c>
    </row>
    <row r="132" spans="1:5" ht="51">
      <c r="A132" t="s">
        <v>53</v>
      </c>
      <c r="E132" s="36" t="s">
        <v>286</v>
      </c>
    </row>
    <row r="133" spans="1:16" ht="12.75">
      <c r="A133" s="25" t="s">
        <v>44</v>
      </c>
      <c s="29" t="s">
        <v>287</v>
      </c>
      <c s="29" t="s">
        <v>288</v>
      </c>
      <c s="25" t="s">
        <v>46</v>
      </c>
      <c s="30" t="s">
        <v>289</v>
      </c>
      <c s="31" t="s">
        <v>98</v>
      </c>
      <c s="32">
        <v>4164</v>
      </c>
      <c s="33">
        <v>0</v>
      </c>
      <c s="34">
        <f>ROUND(ROUND(H133,2)*ROUND(G133,3),2)</f>
      </c>
      <c r="O133">
        <f>(I133*21)/100</f>
      </c>
      <c t="s">
        <v>22</v>
      </c>
    </row>
    <row r="134" spans="1:5" ht="12.75">
      <c r="A134" s="35" t="s">
        <v>49</v>
      </c>
      <c r="E134" s="36" t="s">
        <v>290</v>
      </c>
    </row>
    <row r="135" spans="1:5" ht="38.25">
      <c r="A135" s="37" t="s">
        <v>51</v>
      </c>
      <c r="E135" s="38" t="s">
        <v>621</v>
      </c>
    </row>
    <row r="136" spans="1:5" ht="51">
      <c r="A136" t="s">
        <v>53</v>
      </c>
      <c r="E136" s="36" t="s">
        <v>286</v>
      </c>
    </row>
    <row r="137" spans="1:16" ht="12.75">
      <c r="A137" s="25" t="s">
        <v>44</v>
      </c>
      <c s="29" t="s">
        <v>292</v>
      </c>
      <c s="29" t="s">
        <v>293</v>
      </c>
      <c s="25" t="s">
        <v>46</v>
      </c>
      <c s="30" t="s">
        <v>294</v>
      </c>
      <c s="31" t="s">
        <v>98</v>
      </c>
      <c s="32">
        <v>186.5</v>
      </c>
      <c s="33">
        <v>0</v>
      </c>
      <c s="34">
        <f>ROUND(ROUND(H137,2)*ROUND(G137,3),2)</f>
      </c>
      <c r="O137">
        <f>(I137*21)/100</f>
      </c>
      <c t="s">
        <v>22</v>
      </c>
    </row>
    <row r="138" spans="1:5" ht="12.75">
      <c r="A138" s="35" t="s">
        <v>49</v>
      </c>
      <c r="E138" s="36" t="s">
        <v>295</v>
      </c>
    </row>
    <row r="139" spans="1:5" ht="25.5">
      <c r="A139" s="37" t="s">
        <v>51</v>
      </c>
      <c r="E139" s="38" t="s">
        <v>609</v>
      </c>
    </row>
    <row r="140" spans="1:5" ht="102">
      <c r="A140" t="s">
        <v>53</v>
      </c>
      <c r="E140" s="36" t="s">
        <v>296</v>
      </c>
    </row>
    <row r="141" spans="1:16" ht="12.75">
      <c r="A141" s="25" t="s">
        <v>44</v>
      </c>
      <c s="29" t="s">
        <v>297</v>
      </c>
      <c s="29" t="s">
        <v>298</v>
      </c>
      <c s="25" t="s">
        <v>46</v>
      </c>
      <c s="30" t="s">
        <v>299</v>
      </c>
      <c s="31" t="s">
        <v>98</v>
      </c>
      <c s="32">
        <v>3898</v>
      </c>
      <c s="33">
        <v>0</v>
      </c>
      <c s="34">
        <f>ROUND(ROUND(H141,2)*ROUND(G141,3),2)</f>
      </c>
      <c r="O141">
        <f>(I141*21)/100</f>
      </c>
      <c t="s">
        <v>22</v>
      </c>
    </row>
    <row r="142" spans="1:5" ht="25.5">
      <c r="A142" s="35" t="s">
        <v>49</v>
      </c>
      <c r="E142" s="36" t="s">
        <v>300</v>
      </c>
    </row>
    <row r="143" spans="1:5" ht="12.75">
      <c r="A143" s="37" t="s">
        <v>51</v>
      </c>
      <c r="E143" s="38" t="s">
        <v>622</v>
      </c>
    </row>
    <row r="144" spans="1:5" ht="51">
      <c r="A144" t="s">
        <v>53</v>
      </c>
      <c r="E144" s="36" t="s">
        <v>302</v>
      </c>
    </row>
    <row r="145" spans="1:16" ht="12.75">
      <c r="A145" s="25" t="s">
        <v>44</v>
      </c>
      <c s="29" t="s">
        <v>303</v>
      </c>
      <c s="29" t="s">
        <v>304</v>
      </c>
      <c s="25" t="s">
        <v>46</v>
      </c>
      <c s="30" t="s">
        <v>305</v>
      </c>
      <c s="31" t="s">
        <v>98</v>
      </c>
      <c s="32">
        <v>7344</v>
      </c>
      <c s="33">
        <v>0</v>
      </c>
      <c s="34">
        <f>ROUND(ROUND(H145,2)*ROUND(G145,3),2)</f>
      </c>
      <c r="O145">
        <f>(I145*21)/100</f>
      </c>
      <c t="s">
        <v>22</v>
      </c>
    </row>
    <row r="146" spans="1:5" ht="12.75">
      <c r="A146" s="35" t="s">
        <v>49</v>
      </c>
      <c r="E146" s="36" t="s">
        <v>306</v>
      </c>
    </row>
    <row r="147" spans="1:5" ht="25.5">
      <c r="A147" s="37" t="s">
        <v>51</v>
      </c>
      <c r="E147" s="38" t="s">
        <v>623</v>
      </c>
    </row>
    <row r="148" spans="1:5" ht="51">
      <c r="A148" t="s">
        <v>53</v>
      </c>
      <c r="E148" s="36" t="s">
        <v>302</v>
      </c>
    </row>
    <row r="149" spans="1:16" ht="12.75">
      <c r="A149" s="25" t="s">
        <v>44</v>
      </c>
      <c s="29" t="s">
        <v>308</v>
      </c>
      <c s="29" t="s">
        <v>309</v>
      </c>
      <c s="25" t="s">
        <v>46</v>
      </c>
      <c s="30" t="s">
        <v>310</v>
      </c>
      <c s="31" t="s">
        <v>98</v>
      </c>
      <c s="32">
        <v>1639.2</v>
      </c>
      <c s="33">
        <v>0</v>
      </c>
      <c s="34">
        <f>ROUND(ROUND(H149,2)*ROUND(G149,3),2)</f>
      </c>
      <c r="O149">
        <f>(I149*21)/100</f>
      </c>
      <c t="s">
        <v>22</v>
      </c>
    </row>
    <row r="150" spans="1:5" ht="25.5">
      <c r="A150" s="35" t="s">
        <v>49</v>
      </c>
      <c r="E150" s="36" t="s">
        <v>311</v>
      </c>
    </row>
    <row r="151" spans="1:5" ht="51">
      <c r="A151" s="37" t="s">
        <v>51</v>
      </c>
      <c r="E151" s="38" t="s">
        <v>624</v>
      </c>
    </row>
    <row r="152" spans="1:5" ht="51">
      <c r="A152" t="s">
        <v>53</v>
      </c>
      <c r="E152" s="36" t="s">
        <v>313</v>
      </c>
    </row>
    <row r="153" spans="1:16" ht="12.75">
      <c r="A153" s="25" t="s">
        <v>44</v>
      </c>
      <c s="29" t="s">
        <v>314</v>
      </c>
      <c s="29" t="s">
        <v>315</v>
      </c>
      <c s="25" t="s">
        <v>46</v>
      </c>
      <c s="30" t="s">
        <v>316</v>
      </c>
      <c s="31" t="s">
        <v>98</v>
      </c>
      <c s="32">
        <v>3620</v>
      </c>
      <c s="33">
        <v>0</v>
      </c>
      <c s="34">
        <f>ROUND(ROUND(H153,2)*ROUND(G153,3),2)</f>
      </c>
      <c r="O153">
        <f>(I153*21)/100</f>
      </c>
      <c t="s">
        <v>22</v>
      </c>
    </row>
    <row r="154" spans="1:5" ht="12.75">
      <c r="A154" s="35" t="s">
        <v>49</v>
      </c>
      <c r="E154" s="36" t="s">
        <v>317</v>
      </c>
    </row>
    <row r="155" spans="1:5" ht="63.75">
      <c r="A155" s="37" t="s">
        <v>51</v>
      </c>
      <c r="E155" s="38" t="s">
        <v>625</v>
      </c>
    </row>
    <row r="156" spans="1:5" ht="140.25">
      <c r="A156" t="s">
        <v>53</v>
      </c>
      <c r="E156" s="36" t="s">
        <v>319</v>
      </c>
    </row>
    <row r="157" spans="1:16" ht="12.75">
      <c r="A157" s="25" t="s">
        <v>44</v>
      </c>
      <c s="29" t="s">
        <v>320</v>
      </c>
      <c s="29" t="s">
        <v>321</v>
      </c>
      <c s="25" t="s">
        <v>46</v>
      </c>
      <c s="30" t="s">
        <v>322</v>
      </c>
      <c s="31" t="s">
        <v>98</v>
      </c>
      <c s="32">
        <v>3724.1</v>
      </c>
      <c s="33">
        <v>0</v>
      </c>
      <c s="34">
        <f>ROUND(ROUND(H157,2)*ROUND(G157,3),2)</f>
      </c>
      <c r="O157">
        <f>(I157*21)/100</f>
      </c>
      <c t="s">
        <v>22</v>
      </c>
    </row>
    <row r="158" spans="1:5" ht="12.75">
      <c r="A158" s="35" t="s">
        <v>49</v>
      </c>
      <c r="E158" s="36" t="s">
        <v>323</v>
      </c>
    </row>
    <row r="159" spans="1:5" ht="63.75">
      <c r="A159" s="37" t="s">
        <v>51</v>
      </c>
      <c r="E159" s="38" t="s">
        <v>626</v>
      </c>
    </row>
    <row r="160" spans="1:5" ht="140.25">
      <c r="A160" t="s">
        <v>53</v>
      </c>
      <c r="E160" s="36" t="s">
        <v>319</v>
      </c>
    </row>
    <row r="161" spans="1:16" ht="12.75">
      <c r="A161" s="25" t="s">
        <v>44</v>
      </c>
      <c s="29" t="s">
        <v>325</v>
      </c>
      <c s="29" t="s">
        <v>326</v>
      </c>
      <c s="25" t="s">
        <v>46</v>
      </c>
      <c s="30" t="s">
        <v>327</v>
      </c>
      <c s="31" t="s">
        <v>139</v>
      </c>
      <c s="32">
        <v>204.624</v>
      </c>
      <c s="33">
        <v>0</v>
      </c>
      <c s="34">
        <f>ROUND(ROUND(H161,2)*ROUND(G161,3),2)</f>
      </c>
      <c r="O161">
        <f>(I161*21)/100</f>
      </c>
      <c t="s">
        <v>22</v>
      </c>
    </row>
    <row r="162" spans="1:5" ht="12.75">
      <c r="A162" s="35" t="s">
        <v>49</v>
      </c>
      <c r="E162" s="36" t="s">
        <v>328</v>
      </c>
    </row>
    <row r="163" spans="1:5" ht="102">
      <c r="A163" s="37" t="s">
        <v>51</v>
      </c>
      <c r="E163" s="38" t="s">
        <v>627</v>
      </c>
    </row>
    <row r="164" spans="1:5" ht="140.25">
      <c r="A164" t="s">
        <v>53</v>
      </c>
      <c r="E164" s="36" t="s">
        <v>330</v>
      </c>
    </row>
    <row r="165" spans="1:16" ht="12.75">
      <c r="A165" s="25" t="s">
        <v>44</v>
      </c>
      <c s="29" t="s">
        <v>331</v>
      </c>
      <c s="29" t="s">
        <v>332</v>
      </c>
      <c s="25" t="s">
        <v>46</v>
      </c>
      <c s="30" t="s">
        <v>333</v>
      </c>
      <c s="31" t="s">
        <v>98</v>
      </c>
      <c s="32">
        <v>1639.2</v>
      </c>
      <c s="33">
        <v>0</v>
      </c>
      <c s="34">
        <f>ROUND(ROUND(H165,2)*ROUND(G165,3),2)</f>
      </c>
      <c r="O165">
        <f>(I165*21)/100</f>
      </c>
      <c t="s">
        <v>22</v>
      </c>
    </row>
    <row r="166" spans="1:5" ht="12.75">
      <c r="A166" s="35" t="s">
        <v>49</v>
      </c>
      <c r="E166" s="36" t="s">
        <v>334</v>
      </c>
    </row>
    <row r="167" spans="1:5" ht="38.25">
      <c r="A167" s="37" t="s">
        <v>51</v>
      </c>
      <c r="E167" s="38" t="s">
        <v>628</v>
      </c>
    </row>
    <row r="168" spans="1:5" ht="102">
      <c r="A168" t="s">
        <v>53</v>
      </c>
      <c r="E168" s="36" t="s">
        <v>336</v>
      </c>
    </row>
    <row r="169" spans="1:18" ht="12.75" customHeight="1">
      <c r="A169" s="6" t="s">
        <v>42</v>
      </c>
      <c s="6"/>
      <c s="41" t="s">
        <v>79</v>
      </c>
      <c s="6"/>
      <c s="27" t="s">
        <v>337</v>
      </c>
      <c s="6"/>
      <c s="6"/>
      <c s="6"/>
      <c s="42">
        <f>0+Q169</f>
      </c>
      <c r="O169">
        <f>0+R169</f>
      </c>
      <c r="Q169">
        <f>0+I170+I174+I178</f>
      </c>
      <c>
        <f>0+O170+O174+O178</f>
      </c>
    </row>
    <row r="170" spans="1:16" ht="12.75">
      <c r="A170" s="25" t="s">
        <v>44</v>
      </c>
      <c s="29" t="s">
        <v>338</v>
      </c>
      <c s="29" t="s">
        <v>339</v>
      </c>
      <c s="25" t="s">
        <v>46</v>
      </c>
      <c s="30" t="s">
        <v>340</v>
      </c>
      <c s="31" t="s">
        <v>160</v>
      </c>
      <c s="32">
        <v>18</v>
      </c>
      <c s="33">
        <v>0</v>
      </c>
      <c s="34">
        <f>ROUND(ROUND(H170,2)*ROUND(G170,3),2)</f>
      </c>
      <c r="O170">
        <f>(I170*21)/100</f>
      </c>
      <c t="s">
        <v>22</v>
      </c>
    </row>
    <row r="171" spans="1:5" ht="12.75">
      <c r="A171" s="35" t="s">
        <v>49</v>
      </c>
      <c r="E171" s="36" t="s">
        <v>341</v>
      </c>
    </row>
    <row r="172" spans="1:5" ht="25.5">
      <c r="A172" s="37" t="s">
        <v>51</v>
      </c>
      <c r="E172" s="38" t="s">
        <v>629</v>
      </c>
    </row>
    <row r="173" spans="1:5" ht="255">
      <c r="A173" t="s">
        <v>53</v>
      </c>
      <c r="E173" s="36" t="s">
        <v>343</v>
      </c>
    </row>
    <row r="174" spans="1:16" ht="12.75">
      <c r="A174" s="25" t="s">
        <v>44</v>
      </c>
      <c s="29" t="s">
        <v>344</v>
      </c>
      <c s="29" t="s">
        <v>345</v>
      </c>
      <c s="25" t="s">
        <v>46</v>
      </c>
      <c s="30" t="s">
        <v>346</v>
      </c>
      <c s="31" t="s">
        <v>82</v>
      </c>
      <c s="32">
        <v>2</v>
      </c>
      <c s="33">
        <v>0</v>
      </c>
      <c s="34">
        <f>ROUND(ROUND(H174,2)*ROUND(G174,3),2)</f>
      </c>
      <c r="O174">
        <f>(I174*21)/100</f>
      </c>
      <c t="s">
        <v>22</v>
      </c>
    </row>
    <row r="175" spans="1:5" ht="12.75">
      <c r="A175" s="35" t="s">
        <v>49</v>
      </c>
      <c r="E175" s="36" t="s">
        <v>46</v>
      </c>
    </row>
    <row r="176" spans="1:5" ht="25.5">
      <c r="A176" s="37" t="s">
        <v>51</v>
      </c>
      <c r="E176" s="38" t="s">
        <v>347</v>
      </c>
    </row>
    <row r="177" spans="1:5" ht="89.25">
      <c r="A177" t="s">
        <v>53</v>
      </c>
      <c r="E177" s="36" t="s">
        <v>348</v>
      </c>
    </row>
    <row r="178" spans="1:16" ht="12.75">
      <c r="A178" s="25" t="s">
        <v>44</v>
      </c>
      <c s="29" t="s">
        <v>349</v>
      </c>
      <c s="29" t="s">
        <v>350</v>
      </c>
      <c s="25" t="s">
        <v>46</v>
      </c>
      <c s="30" t="s">
        <v>351</v>
      </c>
      <c s="31" t="s">
        <v>160</v>
      </c>
      <c s="32">
        <v>18</v>
      </c>
      <c s="33">
        <v>0</v>
      </c>
      <c s="34">
        <f>ROUND(ROUND(H178,2)*ROUND(G178,3),2)</f>
      </c>
      <c r="O178">
        <f>(I178*21)/100</f>
      </c>
      <c t="s">
        <v>22</v>
      </c>
    </row>
    <row r="179" spans="1:5" ht="12.75">
      <c r="A179" s="35" t="s">
        <v>49</v>
      </c>
      <c r="E179" s="36" t="s">
        <v>46</v>
      </c>
    </row>
    <row r="180" spans="1:5" ht="12.75">
      <c r="A180" s="37" t="s">
        <v>51</v>
      </c>
      <c r="E180" s="38" t="s">
        <v>630</v>
      </c>
    </row>
    <row r="181" spans="1:5" ht="25.5">
      <c r="A181" t="s">
        <v>53</v>
      </c>
      <c r="E181" s="36" t="s">
        <v>353</v>
      </c>
    </row>
    <row r="182" spans="1:18" ht="12.75" customHeight="1">
      <c r="A182" s="6" t="s">
        <v>42</v>
      </c>
      <c s="6"/>
      <c s="41" t="s">
        <v>39</v>
      </c>
      <c s="6"/>
      <c s="27" t="s">
        <v>112</v>
      </c>
      <c s="6"/>
      <c s="6"/>
      <c s="6"/>
      <c s="42">
        <f>0+Q182</f>
      </c>
      <c r="O182">
        <f>0+R182</f>
      </c>
      <c r="Q182">
        <f>0+I183+I187+I191+I195+I199+I203+I207+I211+I215+I219</f>
      </c>
      <c>
        <f>0+O183+O187+O191+O195+O199+O203+O207+O211+O215+O219</f>
      </c>
    </row>
    <row r="183" spans="1:16" ht="12.75">
      <c r="A183" s="25" t="s">
        <v>44</v>
      </c>
      <c s="29" t="s">
        <v>354</v>
      </c>
      <c s="29" t="s">
        <v>355</v>
      </c>
      <c s="25" t="s">
        <v>60</v>
      </c>
      <c s="30" t="s">
        <v>356</v>
      </c>
      <c s="31" t="s">
        <v>160</v>
      </c>
      <c s="32">
        <v>816</v>
      </c>
      <c s="33">
        <v>0</v>
      </c>
      <c s="34">
        <f>ROUND(ROUND(H183,2)*ROUND(G183,3),2)</f>
      </c>
      <c r="O183">
        <f>(I183*21)/100</f>
      </c>
      <c t="s">
        <v>22</v>
      </c>
    </row>
    <row r="184" spans="1:5" ht="12.75">
      <c r="A184" s="35" t="s">
        <v>49</v>
      </c>
      <c r="E184" s="36" t="s">
        <v>357</v>
      </c>
    </row>
    <row r="185" spans="1:5" ht="38.25">
      <c r="A185" s="37" t="s">
        <v>51</v>
      </c>
      <c r="E185" s="38" t="s">
        <v>631</v>
      </c>
    </row>
    <row r="186" spans="1:5" ht="38.25">
      <c r="A186" t="s">
        <v>53</v>
      </c>
      <c r="E186" s="36" t="s">
        <v>359</v>
      </c>
    </row>
    <row r="187" spans="1:16" ht="12.75">
      <c r="A187" s="25" t="s">
        <v>44</v>
      </c>
      <c s="29" t="s">
        <v>360</v>
      </c>
      <c s="29" t="s">
        <v>355</v>
      </c>
      <c s="25" t="s">
        <v>64</v>
      </c>
      <c s="30" t="s">
        <v>356</v>
      </c>
      <c s="31" t="s">
        <v>160</v>
      </c>
      <c s="32">
        <v>155.8</v>
      </c>
      <c s="33">
        <v>0</v>
      </c>
      <c s="34">
        <f>ROUND(ROUND(H187,2)*ROUND(G187,3),2)</f>
      </c>
      <c r="O187">
        <f>(I187*21)/100</f>
      </c>
      <c t="s">
        <v>22</v>
      </c>
    </row>
    <row r="188" spans="1:5" ht="25.5">
      <c r="A188" s="35" t="s">
        <v>49</v>
      </c>
      <c r="E188" s="36" t="s">
        <v>361</v>
      </c>
    </row>
    <row r="189" spans="1:5" ht="63.75">
      <c r="A189" s="37" t="s">
        <v>51</v>
      </c>
      <c r="E189" s="38" t="s">
        <v>632</v>
      </c>
    </row>
    <row r="190" spans="1:5" ht="38.25">
      <c r="A190" t="s">
        <v>53</v>
      </c>
      <c r="E190" s="36" t="s">
        <v>359</v>
      </c>
    </row>
    <row r="191" spans="1:16" ht="12.75">
      <c r="A191" s="25" t="s">
        <v>44</v>
      </c>
      <c s="29" t="s">
        <v>363</v>
      </c>
      <c s="29" t="s">
        <v>355</v>
      </c>
      <c s="25" t="s">
        <v>364</v>
      </c>
      <c s="30" t="s">
        <v>356</v>
      </c>
      <c s="31" t="s">
        <v>160</v>
      </c>
      <c s="32">
        <v>37</v>
      </c>
      <c s="33">
        <v>0</v>
      </c>
      <c s="34">
        <f>ROUND(ROUND(H191,2)*ROUND(G191,3),2)</f>
      </c>
      <c r="O191">
        <f>(I191*21)/100</f>
      </c>
      <c t="s">
        <v>22</v>
      </c>
    </row>
    <row r="192" spans="1:5" ht="12.75">
      <c r="A192" s="35" t="s">
        <v>49</v>
      </c>
      <c r="E192" s="36" t="s">
        <v>365</v>
      </c>
    </row>
    <row r="193" spans="1:5" ht="25.5">
      <c r="A193" s="37" t="s">
        <v>51</v>
      </c>
      <c r="E193" s="38" t="s">
        <v>633</v>
      </c>
    </row>
    <row r="194" spans="1:5" ht="38.25">
      <c r="A194" t="s">
        <v>53</v>
      </c>
      <c r="E194" s="36" t="s">
        <v>359</v>
      </c>
    </row>
    <row r="195" spans="1:16" ht="12.75">
      <c r="A195" s="25" t="s">
        <v>44</v>
      </c>
      <c s="29" t="s">
        <v>367</v>
      </c>
      <c s="29" t="s">
        <v>374</v>
      </c>
      <c s="25" t="s">
        <v>46</v>
      </c>
      <c s="30" t="s">
        <v>375</v>
      </c>
      <c s="31" t="s">
        <v>160</v>
      </c>
      <c s="32">
        <v>38.5</v>
      </c>
      <c s="33">
        <v>0</v>
      </c>
      <c s="34">
        <f>ROUND(ROUND(H195,2)*ROUND(G195,3),2)</f>
      </c>
      <c r="O195">
        <f>(I195*21)/100</f>
      </c>
      <c t="s">
        <v>22</v>
      </c>
    </row>
    <row r="196" spans="1:5" ht="12.75">
      <c r="A196" s="35" t="s">
        <v>49</v>
      </c>
      <c r="E196" s="36" t="s">
        <v>376</v>
      </c>
    </row>
    <row r="197" spans="1:5" ht="25.5">
      <c r="A197" s="37" t="s">
        <v>51</v>
      </c>
      <c r="E197" s="38" t="s">
        <v>634</v>
      </c>
    </row>
    <row r="198" spans="1:5" ht="25.5">
      <c r="A198" t="s">
        <v>53</v>
      </c>
      <c r="E198" s="36" t="s">
        <v>378</v>
      </c>
    </row>
    <row r="199" spans="1:16" ht="12.75">
      <c r="A199" s="25" t="s">
        <v>44</v>
      </c>
      <c s="29" t="s">
        <v>373</v>
      </c>
      <c s="29" t="s">
        <v>380</v>
      </c>
      <c s="25" t="s">
        <v>46</v>
      </c>
      <c s="30" t="s">
        <v>381</v>
      </c>
      <c s="31" t="s">
        <v>160</v>
      </c>
      <c s="32">
        <v>38.5</v>
      </c>
      <c s="33">
        <v>0</v>
      </c>
      <c s="34">
        <f>ROUND(ROUND(H199,2)*ROUND(G199,3),2)</f>
      </c>
      <c r="O199">
        <f>(I199*21)/100</f>
      </c>
      <c t="s">
        <v>22</v>
      </c>
    </row>
    <row r="200" spans="1:5" ht="25.5">
      <c r="A200" s="35" t="s">
        <v>49</v>
      </c>
      <c r="E200" s="36" t="s">
        <v>486</v>
      </c>
    </row>
    <row r="201" spans="1:5" ht="12.75">
      <c r="A201" s="37" t="s">
        <v>51</v>
      </c>
      <c r="E201" s="38" t="s">
        <v>606</v>
      </c>
    </row>
    <row r="202" spans="1:5" ht="38.25">
      <c r="A202" t="s">
        <v>53</v>
      </c>
      <c r="E202" s="36" t="s">
        <v>383</v>
      </c>
    </row>
    <row r="203" spans="1:16" ht="12.75">
      <c r="A203" s="25" t="s">
        <v>44</v>
      </c>
      <c s="29" t="s">
        <v>379</v>
      </c>
      <c s="29" t="s">
        <v>635</v>
      </c>
      <c s="25" t="s">
        <v>46</v>
      </c>
      <c s="30" t="s">
        <v>636</v>
      </c>
      <c s="31" t="s">
        <v>160</v>
      </c>
      <c s="32">
        <v>16</v>
      </c>
      <c s="33">
        <v>0</v>
      </c>
      <c s="34">
        <f>ROUND(ROUND(H203,2)*ROUND(G203,3),2)</f>
      </c>
      <c r="O203">
        <f>(I203*21)/100</f>
      </c>
      <c t="s">
        <v>22</v>
      </c>
    </row>
    <row r="204" spans="1:5" ht="12.75">
      <c r="A204" s="35" t="s">
        <v>49</v>
      </c>
      <c r="E204" s="36" t="s">
        <v>46</v>
      </c>
    </row>
    <row r="205" spans="1:5" ht="25.5">
      <c r="A205" s="37" t="s">
        <v>51</v>
      </c>
      <c r="E205" s="38" t="s">
        <v>637</v>
      </c>
    </row>
    <row r="206" spans="1:5" ht="89.25">
      <c r="A206" t="s">
        <v>53</v>
      </c>
      <c r="E206" s="36" t="s">
        <v>638</v>
      </c>
    </row>
    <row r="207" spans="1:16" ht="12.75">
      <c r="A207" s="25" t="s">
        <v>44</v>
      </c>
      <c s="29" t="s">
        <v>384</v>
      </c>
      <c s="29" t="s">
        <v>391</v>
      </c>
      <c s="25" t="s">
        <v>46</v>
      </c>
      <c s="30" t="s">
        <v>392</v>
      </c>
      <c s="31" t="s">
        <v>82</v>
      </c>
      <c s="32">
        <v>2</v>
      </c>
      <c s="33">
        <v>0</v>
      </c>
      <c s="34">
        <f>ROUND(ROUND(H207,2)*ROUND(G207,3),2)</f>
      </c>
      <c r="O207">
        <f>(I207*21)/100</f>
      </c>
      <c t="s">
        <v>22</v>
      </c>
    </row>
    <row r="208" spans="1:5" ht="25.5">
      <c r="A208" s="35" t="s">
        <v>49</v>
      </c>
      <c r="E208" s="36" t="s">
        <v>393</v>
      </c>
    </row>
    <row r="209" spans="1:5" ht="51">
      <c r="A209" s="37" t="s">
        <v>51</v>
      </c>
      <c r="E209" s="38" t="s">
        <v>639</v>
      </c>
    </row>
    <row r="210" spans="1:5" ht="38.25">
      <c r="A210" t="s">
        <v>53</v>
      </c>
      <c r="E210" s="36" t="s">
        <v>395</v>
      </c>
    </row>
    <row r="211" spans="1:16" ht="12.75">
      <c r="A211" s="25" t="s">
        <v>44</v>
      </c>
      <c s="29" t="s">
        <v>390</v>
      </c>
      <c s="29" t="s">
        <v>499</v>
      </c>
      <c s="25" t="s">
        <v>46</v>
      </c>
      <c s="30" t="s">
        <v>500</v>
      </c>
      <c s="31" t="s">
        <v>82</v>
      </c>
      <c s="32">
        <v>1</v>
      </c>
      <c s="33">
        <v>0</v>
      </c>
      <c s="34">
        <f>ROUND(ROUND(H211,2)*ROUND(G211,3),2)</f>
      </c>
      <c r="O211">
        <f>(I211*21)/100</f>
      </c>
      <c t="s">
        <v>22</v>
      </c>
    </row>
    <row r="212" spans="1:5" ht="25.5">
      <c r="A212" s="35" t="s">
        <v>49</v>
      </c>
      <c r="E212" s="36" t="s">
        <v>501</v>
      </c>
    </row>
    <row r="213" spans="1:5" ht="25.5">
      <c r="A213" s="37" t="s">
        <v>51</v>
      </c>
      <c r="E213" s="38" t="s">
        <v>640</v>
      </c>
    </row>
    <row r="214" spans="1:5" ht="38.25">
      <c r="A214" t="s">
        <v>53</v>
      </c>
      <c r="E214" s="36" t="s">
        <v>395</v>
      </c>
    </row>
    <row r="215" spans="1:16" ht="12.75">
      <c r="A215" s="25" t="s">
        <v>44</v>
      </c>
      <c s="29" t="s">
        <v>396</v>
      </c>
      <c s="29" t="s">
        <v>397</v>
      </c>
      <c s="25" t="s">
        <v>46</v>
      </c>
      <c s="30" t="s">
        <v>398</v>
      </c>
      <c s="31" t="s">
        <v>139</v>
      </c>
      <c s="32">
        <v>5</v>
      </c>
      <c s="33">
        <v>0</v>
      </c>
      <c s="34">
        <f>ROUND(ROUND(H215,2)*ROUND(G215,3),2)</f>
      </c>
      <c r="O215">
        <f>(I215*21)/100</f>
      </c>
      <c t="s">
        <v>22</v>
      </c>
    </row>
    <row r="216" spans="1:5" ht="12.75">
      <c r="A216" s="35" t="s">
        <v>49</v>
      </c>
      <c r="E216" s="36" t="s">
        <v>399</v>
      </c>
    </row>
    <row r="217" spans="1:5" ht="25.5">
      <c r="A217" s="37" t="s">
        <v>51</v>
      </c>
      <c r="E217" s="38" t="s">
        <v>504</v>
      </c>
    </row>
    <row r="218" spans="1:5" ht="102">
      <c r="A218" t="s">
        <v>53</v>
      </c>
      <c r="E218" s="36" t="s">
        <v>401</v>
      </c>
    </row>
    <row r="219" spans="1:16" ht="12.75">
      <c r="A219" s="25" t="s">
        <v>44</v>
      </c>
      <c s="29" t="s">
        <v>476</v>
      </c>
      <c s="29" t="s">
        <v>506</v>
      </c>
      <c s="25" t="s">
        <v>46</v>
      </c>
      <c s="30" t="s">
        <v>507</v>
      </c>
      <c s="31" t="s">
        <v>82</v>
      </c>
      <c s="32">
        <v>1</v>
      </c>
      <c s="33">
        <v>0</v>
      </c>
      <c s="34">
        <f>ROUND(ROUND(H219,2)*ROUND(G219,3),2)</f>
      </c>
      <c r="O219">
        <f>(I219*21)/100</f>
      </c>
      <c t="s">
        <v>22</v>
      </c>
    </row>
    <row r="220" spans="1:5" ht="12.75">
      <c r="A220" s="35" t="s">
        <v>49</v>
      </c>
      <c r="E220" s="36" t="s">
        <v>46</v>
      </c>
    </row>
    <row r="221" spans="1:5" ht="25.5">
      <c r="A221" s="37" t="s">
        <v>51</v>
      </c>
      <c r="E221" s="38" t="s">
        <v>641</v>
      </c>
    </row>
    <row r="222" spans="1:5" ht="89.25">
      <c r="A222" t="s">
        <v>53</v>
      </c>
      <c r="E222" s="36" t="s">
        <v>509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0+O8+O17+O58+O83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642</v>
      </c>
      <c s="39">
        <f>0+I8+I17+I58+I83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642</v>
      </c>
      <c s="6"/>
      <c s="18" t="s">
        <v>643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44</v>
      </c>
      <c s="29" t="s">
        <v>28</v>
      </c>
      <c s="29" t="s">
        <v>133</v>
      </c>
      <c s="25" t="s">
        <v>46</v>
      </c>
      <c s="30" t="s">
        <v>134</v>
      </c>
      <c s="31" t="s">
        <v>129</v>
      </c>
      <c s="32">
        <v>2.47</v>
      </c>
      <c s="33">
        <v>0</v>
      </c>
      <c s="34">
        <f>ROUND(ROUND(H9,2)*ROUND(G9,3),2)</f>
      </c>
      <c r="O9">
        <f>(I9*21)/100</f>
      </c>
      <c t="s">
        <v>22</v>
      </c>
    </row>
    <row r="10" spans="1:5" ht="12.75">
      <c r="A10" s="35" t="s">
        <v>49</v>
      </c>
      <c r="E10" s="36" t="s">
        <v>135</v>
      </c>
    </row>
    <row r="11" spans="1:5" ht="12.75">
      <c r="A11" s="37" t="s">
        <v>51</v>
      </c>
      <c r="E11" s="38" t="s">
        <v>644</v>
      </c>
    </row>
    <row r="12" spans="1:5" ht="25.5">
      <c r="A12" t="s">
        <v>53</v>
      </c>
      <c r="E12" s="36" t="s">
        <v>132</v>
      </c>
    </row>
    <row r="13" spans="1:16" ht="12.75">
      <c r="A13" s="25" t="s">
        <v>44</v>
      </c>
      <c s="29" t="s">
        <v>22</v>
      </c>
      <c s="29" t="s">
        <v>137</v>
      </c>
      <c s="25" t="s">
        <v>46</v>
      </c>
      <c s="30" t="s">
        <v>138</v>
      </c>
      <c s="31" t="s">
        <v>139</v>
      </c>
      <c s="32">
        <v>5.8</v>
      </c>
      <c s="33">
        <v>0</v>
      </c>
      <c s="34">
        <f>ROUND(ROUND(H13,2)*ROUND(G13,3),2)</f>
      </c>
      <c r="O13">
        <f>(I13*21)/100</f>
      </c>
      <c t="s">
        <v>22</v>
      </c>
    </row>
    <row r="14" spans="1:5" ht="25.5">
      <c r="A14" s="35" t="s">
        <v>49</v>
      </c>
      <c r="E14" s="36" t="s">
        <v>140</v>
      </c>
    </row>
    <row r="15" spans="1:5" ht="12.75">
      <c r="A15" s="37" t="s">
        <v>51</v>
      </c>
      <c r="E15" s="38" t="s">
        <v>645</v>
      </c>
    </row>
    <row r="16" spans="1:5" ht="38.25">
      <c r="A16" t="s">
        <v>53</v>
      </c>
      <c r="E16" s="36" t="s">
        <v>142</v>
      </c>
    </row>
    <row r="17" spans="1:18" ht="12.75" customHeight="1">
      <c r="A17" s="6" t="s">
        <v>42</v>
      </c>
      <c s="6"/>
      <c s="41" t="s">
        <v>28</v>
      </c>
      <c s="6"/>
      <c s="27" t="s">
        <v>95</v>
      </c>
      <c s="6"/>
      <c s="6"/>
      <c s="6"/>
      <c s="42">
        <f>0+Q17</f>
      </c>
      <c r="O17">
        <f>0+R17</f>
      </c>
      <c r="Q17">
        <f>0+I18+I22+I26+I30+I34+I38+I42+I46+I50+I54</f>
      </c>
      <c>
        <f>0+O18+O22+O26+O30+O34+O38+O42+O46+O50+O54</f>
      </c>
    </row>
    <row r="18" spans="1:16" ht="25.5">
      <c r="A18" s="25" t="s">
        <v>44</v>
      </c>
      <c s="29" t="s">
        <v>21</v>
      </c>
      <c s="29" t="s">
        <v>646</v>
      </c>
      <c s="25" t="s">
        <v>46</v>
      </c>
      <c s="30" t="s">
        <v>647</v>
      </c>
      <c s="31" t="s">
        <v>139</v>
      </c>
      <c s="32">
        <v>20.5</v>
      </c>
      <c s="33">
        <v>0</v>
      </c>
      <c s="34">
        <f>ROUND(ROUND(H18,2)*ROUND(G18,3),2)</f>
      </c>
      <c r="O18">
        <f>(I18*21)/100</f>
      </c>
      <c t="s">
        <v>22</v>
      </c>
    </row>
    <row r="19" spans="1:5" ht="38.25">
      <c r="A19" s="35" t="s">
        <v>49</v>
      </c>
      <c r="E19" s="36" t="s">
        <v>169</v>
      </c>
    </row>
    <row r="20" spans="1:5" ht="51">
      <c r="A20" s="37" t="s">
        <v>51</v>
      </c>
      <c r="E20" s="38" t="s">
        <v>648</v>
      </c>
    </row>
    <row r="21" spans="1:5" ht="63.75">
      <c r="A21" t="s">
        <v>53</v>
      </c>
      <c r="E21" s="36" t="s">
        <v>171</v>
      </c>
    </row>
    <row r="22" spans="1:16" ht="12.75">
      <c r="A22" s="25" t="s">
        <v>44</v>
      </c>
      <c s="29" t="s">
        <v>32</v>
      </c>
      <c s="29" t="s">
        <v>173</v>
      </c>
      <c s="25" t="s">
        <v>46</v>
      </c>
      <c s="30" t="s">
        <v>174</v>
      </c>
      <c s="31" t="s">
        <v>160</v>
      </c>
      <c s="32">
        <v>128.5</v>
      </c>
      <c s="33">
        <v>0</v>
      </c>
      <c s="34">
        <f>ROUND(ROUND(H22,2)*ROUND(G22,3),2)</f>
      </c>
      <c r="O22">
        <f>(I22*21)/100</f>
      </c>
      <c t="s">
        <v>22</v>
      </c>
    </row>
    <row r="23" spans="1:5" ht="25.5">
      <c r="A23" s="35" t="s">
        <v>49</v>
      </c>
      <c r="E23" s="36" t="s">
        <v>175</v>
      </c>
    </row>
    <row r="24" spans="1:5" ht="38.25">
      <c r="A24" s="37" t="s">
        <v>51</v>
      </c>
      <c r="E24" s="38" t="s">
        <v>176</v>
      </c>
    </row>
    <row r="25" spans="1:5" ht="25.5">
      <c r="A25" t="s">
        <v>53</v>
      </c>
      <c r="E25" s="36" t="s">
        <v>177</v>
      </c>
    </row>
    <row r="26" spans="1:16" ht="12.75">
      <c r="A26" s="25" t="s">
        <v>44</v>
      </c>
      <c s="29" t="s">
        <v>34</v>
      </c>
      <c s="29" t="s">
        <v>185</v>
      </c>
      <c s="25" t="s">
        <v>60</v>
      </c>
      <c s="30" t="s">
        <v>186</v>
      </c>
      <c s="31" t="s">
        <v>139</v>
      </c>
      <c s="32">
        <v>5.6</v>
      </c>
      <c s="33">
        <v>0</v>
      </c>
      <c s="34">
        <f>ROUND(ROUND(H26,2)*ROUND(G26,3),2)</f>
      </c>
      <c r="O26">
        <f>(I26*21)/100</f>
      </c>
      <c t="s">
        <v>22</v>
      </c>
    </row>
    <row r="27" spans="1:5" ht="12.75">
      <c r="A27" s="35" t="s">
        <v>49</v>
      </c>
      <c r="E27" s="36" t="s">
        <v>187</v>
      </c>
    </row>
    <row r="28" spans="1:5" ht="12.75">
      <c r="A28" s="37" t="s">
        <v>51</v>
      </c>
      <c r="E28" s="38" t="s">
        <v>649</v>
      </c>
    </row>
    <row r="29" spans="1:5" ht="318.75">
      <c r="A29" t="s">
        <v>53</v>
      </c>
      <c r="E29" s="36" t="s">
        <v>189</v>
      </c>
    </row>
    <row r="30" spans="1:16" ht="12.75">
      <c r="A30" s="25" t="s">
        <v>44</v>
      </c>
      <c s="29" t="s">
        <v>36</v>
      </c>
      <c s="29" t="s">
        <v>185</v>
      </c>
      <c s="25" t="s">
        <v>64</v>
      </c>
      <c s="30" t="s">
        <v>186</v>
      </c>
      <c s="31" t="s">
        <v>139</v>
      </c>
      <c s="32">
        <v>8.6</v>
      </c>
      <c s="33">
        <v>0</v>
      </c>
      <c s="34">
        <f>ROUND(ROUND(H30,2)*ROUND(G30,3),2)</f>
      </c>
      <c r="O30">
        <f>(I30*21)/100</f>
      </c>
      <c t="s">
        <v>22</v>
      </c>
    </row>
    <row r="31" spans="1:5" ht="12.75">
      <c r="A31" s="35" t="s">
        <v>49</v>
      </c>
      <c r="E31" s="36" t="s">
        <v>191</v>
      </c>
    </row>
    <row r="32" spans="1:5" ht="12.75">
      <c r="A32" s="37" t="s">
        <v>51</v>
      </c>
      <c r="E32" s="38" t="s">
        <v>650</v>
      </c>
    </row>
    <row r="33" spans="1:5" ht="318.75">
      <c r="A33" t="s">
        <v>53</v>
      </c>
      <c r="E33" s="36" t="s">
        <v>189</v>
      </c>
    </row>
    <row r="34" spans="1:16" ht="12.75">
      <c r="A34" s="25" t="s">
        <v>44</v>
      </c>
      <c s="29" t="s">
        <v>73</v>
      </c>
      <c s="29" t="s">
        <v>194</v>
      </c>
      <c s="25" t="s">
        <v>46</v>
      </c>
      <c s="30" t="s">
        <v>195</v>
      </c>
      <c s="31" t="s">
        <v>98</v>
      </c>
      <c s="32">
        <v>26</v>
      </c>
      <c s="33">
        <v>0</v>
      </c>
      <c s="34">
        <f>ROUND(ROUND(H34,2)*ROUND(G34,3),2)</f>
      </c>
      <c r="O34">
        <f>(I34*21)/100</f>
      </c>
      <c t="s">
        <v>22</v>
      </c>
    </row>
    <row r="35" spans="1:5" ht="12.75">
      <c r="A35" s="35" t="s">
        <v>49</v>
      </c>
      <c r="E35" s="36" t="s">
        <v>196</v>
      </c>
    </row>
    <row r="36" spans="1:5" ht="25.5">
      <c r="A36" s="37" t="s">
        <v>51</v>
      </c>
      <c r="E36" s="38" t="s">
        <v>651</v>
      </c>
    </row>
    <row r="37" spans="1:5" ht="63.75">
      <c r="A37" t="s">
        <v>53</v>
      </c>
      <c r="E37" s="36" t="s">
        <v>198</v>
      </c>
    </row>
    <row r="38" spans="1:16" ht="12.75">
      <c r="A38" s="25" t="s">
        <v>44</v>
      </c>
      <c s="29" t="s">
        <v>79</v>
      </c>
      <c s="29" t="s">
        <v>200</v>
      </c>
      <c s="25" t="s">
        <v>60</v>
      </c>
      <c s="30" t="s">
        <v>201</v>
      </c>
      <c s="31" t="s">
        <v>139</v>
      </c>
      <c s="32">
        <v>1.3</v>
      </c>
      <c s="33">
        <v>0</v>
      </c>
      <c s="34">
        <f>ROUND(ROUND(H38,2)*ROUND(G38,3),2)</f>
      </c>
      <c r="O38">
        <f>(I38*21)/100</f>
      </c>
      <c t="s">
        <v>22</v>
      </c>
    </row>
    <row r="39" spans="1:5" ht="25.5">
      <c r="A39" s="35" t="s">
        <v>49</v>
      </c>
      <c r="E39" s="36" t="s">
        <v>202</v>
      </c>
    </row>
    <row r="40" spans="1:5" ht="63.75">
      <c r="A40" s="37" t="s">
        <v>51</v>
      </c>
      <c r="E40" s="38" t="s">
        <v>652</v>
      </c>
    </row>
    <row r="41" spans="1:5" ht="63.75">
      <c r="A41" t="s">
        <v>53</v>
      </c>
      <c r="E41" s="36" t="s">
        <v>204</v>
      </c>
    </row>
    <row r="42" spans="1:16" ht="12.75">
      <c r="A42" s="25" t="s">
        <v>44</v>
      </c>
      <c s="29" t="s">
        <v>39</v>
      </c>
      <c s="29" t="s">
        <v>200</v>
      </c>
      <c s="25" t="s">
        <v>64</v>
      </c>
      <c s="30" t="s">
        <v>201</v>
      </c>
      <c s="31" t="s">
        <v>139</v>
      </c>
      <c s="32">
        <v>8.6</v>
      </c>
      <c s="33">
        <v>0</v>
      </c>
      <c s="34">
        <f>ROUND(ROUND(H42,2)*ROUND(G42,3),2)</f>
      </c>
      <c r="O42">
        <f>(I42*21)/100</f>
      </c>
      <c t="s">
        <v>22</v>
      </c>
    </row>
    <row r="43" spans="1:5" ht="12.75">
      <c r="A43" s="35" t="s">
        <v>49</v>
      </c>
      <c r="E43" s="36" t="s">
        <v>206</v>
      </c>
    </row>
    <row r="44" spans="1:5" ht="25.5">
      <c r="A44" s="37" t="s">
        <v>51</v>
      </c>
      <c r="E44" s="38" t="s">
        <v>653</v>
      </c>
    </row>
    <row r="45" spans="1:5" ht="63.75">
      <c r="A45" t="s">
        <v>53</v>
      </c>
      <c r="E45" s="36" t="s">
        <v>204</v>
      </c>
    </row>
    <row r="46" spans="1:16" ht="12.75">
      <c r="A46" s="25" t="s">
        <v>44</v>
      </c>
      <c s="29" t="s">
        <v>41</v>
      </c>
      <c s="29" t="s">
        <v>215</v>
      </c>
      <c s="25" t="s">
        <v>46</v>
      </c>
      <c s="30" t="s">
        <v>216</v>
      </c>
      <c s="31" t="s">
        <v>139</v>
      </c>
      <c s="32">
        <v>8.6</v>
      </c>
      <c s="33">
        <v>0</v>
      </c>
      <c s="34">
        <f>ROUND(ROUND(H46,2)*ROUND(G46,3),2)</f>
      </c>
      <c r="O46">
        <f>(I46*21)/100</f>
      </c>
      <c t="s">
        <v>22</v>
      </c>
    </row>
    <row r="47" spans="1:5" ht="12.75">
      <c r="A47" s="35" t="s">
        <v>49</v>
      </c>
      <c r="E47" s="36" t="s">
        <v>217</v>
      </c>
    </row>
    <row r="48" spans="1:5" ht="12.75">
      <c r="A48" s="37" t="s">
        <v>51</v>
      </c>
      <c r="E48" s="38" t="s">
        <v>654</v>
      </c>
    </row>
    <row r="49" spans="1:5" ht="191.25">
      <c r="A49" t="s">
        <v>53</v>
      </c>
      <c r="E49" s="36" t="s">
        <v>219</v>
      </c>
    </row>
    <row r="50" spans="1:16" ht="12.75">
      <c r="A50" s="25" t="s">
        <v>44</v>
      </c>
      <c s="29" t="s">
        <v>172</v>
      </c>
      <c s="29" t="s">
        <v>221</v>
      </c>
      <c s="25" t="s">
        <v>46</v>
      </c>
      <c s="30" t="s">
        <v>222</v>
      </c>
      <c s="31" t="s">
        <v>139</v>
      </c>
      <c s="32">
        <v>5.775</v>
      </c>
      <c s="33">
        <v>0</v>
      </c>
      <c s="34">
        <f>ROUND(ROUND(H50,2)*ROUND(G50,3),2)</f>
      </c>
      <c r="O50">
        <f>(I50*21)/100</f>
      </c>
      <c t="s">
        <v>22</v>
      </c>
    </row>
    <row r="51" spans="1:5" ht="12.75">
      <c r="A51" s="35" t="s">
        <v>49</v>
      </c>
      <c r="E51" s="36" t="s">
        <v>223</v>
      </c>
    </row>
    <row r="52" spans="1:5" ht="51">
      <c r="A52" s="37" t="s">
        <v>51</v>
      </c>
      <c r="E52" s="38" t="s">
        <v>655</v>
      </c>
    </row>
    <row r="53" spans="1:5" ht="242.25">
      <c r="A53" t="s">
        <v>53</v>
      </c>
      <c r="E53" s="36" t="s">
        <v>225</v>
      </c>
    </row>
    <row r="54" spans="1:16" ht="12.75">
      <c r="A54" s="25" t="s">
        <v>44</v>
      </c>
      <c s="29" t="s">
        <v>178</v>
      </c>
      <c s="29" t="s">
        <v>244</v>
      </c>
      <c s="25" t="s">
        <v>46</v>
      </c>
      <c s="30" t="s">
        <v>245</v>
      </c>
      <c s="31" t="s">
        <v>139</v>
      </c>
      <c s="32">
        <v>8.6</v>
      </c>
      <c s="33">
        <v>0</v>
      </c>
      <c s="34">
        <f>ROUND(ROUND(H54,2)*ROUND(G54,3),2)</f>
      </c>
      <c r="O54">
        <f>(I54*21)/100</f>
      </c>
      <c t="s">
        <v>22</v>
      </c>
    </row>
    <row r="55" spans="1:5" ht="25.5">
      <c r="A55" s="35" t="s">
        <v>49</v>
      </c>
      <c r="E55" s="36" t="s">
        <v>246</v>
      </c>
    </row>
    <row r="56" spans="1:5" ht="25.5">
      <c r="A56" s="37" t="s">
        <v>51</v>
      </c>
      <c r="E56" s="38" t="s">
        <v>656</v>
      </c>
    </row>
    <row r="57" spans="1:5" ht="38.25">
      <c r="A57" t="s">
        <v>53</v>
      </c>
      <c r="E57" s="36" t="s">
        <v>248</v>
      </c>
    </row>
    <row r="58" spans="1:18" ht="12.75" customHeight="1">
      <c r="A58" s="6" t="s">
        <v>42</v>
      </c>
      <c s="6"/>
      <c s="41" t="s">
        <v>34</v>
      </c>
      <c s="6"/>
      <c s="27" t="s">
        <v>280</v>
      </c>
      <c s="6"/>
      <c s="6"/>
      <c s="6"/>
      <c s="42">
        <f>0+Q58</f>
      </c>
      <c r="O58">
        <f>0+R58</f>
      </c>
      <c r="Q58">
        <f>0+I59+I63+I67+I71+I75+I79</f>
      </c>
      <c>
        <f>0+O59+O63+O67+O71+O75+O79</f>
      </c>
    </row>
    <row r="59" spans="1:16" ht="12.75">
      <c r="A59" s="25" t="s">
        <v>44</v>
      </c>
      <c s="29" t="s">
        <v>184</v>
      </c>
      <c s="29" t="s">
        <v>293</v>
      </c>
      <c s="25" t="s">
        <v>46</v>
      </c>
      <c s="30" t="s">
        <v>294</v>
      </c>
      <c s="31" t="s">
        <v>98</v>
      </c>
      <c s="32">
        <v>26</v>
      </c>
      <c s="33">
        <v>0</v>
      </c>
      <c s="34">
        <f>ROUND(ROUND(H59,2)*ROUND(G59,3),2)</f>
      </c>
      <c r="O59">
        <f>(I59*21)/100</f>
      </c>
      <c t="s">
        <v>22</v>
      </c>
    </row>
    <row r="60" spans="1:5" ht="12.75">
      <c r="A60" s="35" t="s">
        <v>49</v>
      </c>
      <c r="E60" s="36" t="s">
        <v>295</v>
      </c>
    </row>
    <row r="61" spans="1:5" ht="25.5">
      <c r="A61" s="37" t="s">
        <v>51</v>
      </c>
      <c r="E61" s="38" t="s">
        <v>651</v>
      </c>
    </row>
    <row r="62" spans="1:5" ht="102">
      <c r="A62" t="s">
        <v>53</v>
      </c>
      <c r="E62" s="36" t="s">
        <v>296</v>
      </c>
    </row>
    <row r="63" spans="1:16" ht="12.75">
      <c r="A63" s="25" t="s">
        <v>44</v>
      </c>
      <c s="29" t="s">
        <v>190</v>
      </c>
      <c s="29" t="s">
        <v>298</v>
      </c>
      <c s="25" t="s">
        <v>46</v>
      </c>
      <c s="30" t="s">
        <v>299</v>
      </c>
      <c s="31" t="s">
        <v>98</v>
      </c>
      <c s="32">
        <v>52.5</v>
      </c>
      <c s="33">
        <v>0</v>
      </c>
      <c s="34">
        <f>ROUND(ROUND(H63,2)*ROUND(G63,3),2)</f>
      </c>
      <c r="O63">
        <f>(I63*21)/100</f>
      </c>
      <c t="s">
        <v>22</v>
      </c>
    </row>
    <row r="64" spans="1:5" ht="25.5">
      <c r="A64" s="35" t="s">
        <v>49</v>
      </c>
      <c r="E64" s="36" t="s">
        <v>300</v>
      </c>
    </row>
    <row r="65" spans="1:5" ht="12.75">
      <c r="A65" s="37" t="s">
        <v>51</v>
      </c>
      <c r="E65" s="38" t="s">
        <v>657</v>
      </c>
    </row>
    <row r="66" spans="1:5" ht="51">
      <c r="A66" t="s">
        <v>53</v>
      </c>
      <c r="E66" s="36" t="s">
        <v>302</v>
      </c>
    </row>
    <row r="67" spans="1:16" ht="12.75">
      <c r="A67" s="25" t="s">
        <v>44</v>
      </c>
      <c s="29" t="s">
        <v>193</v>
      </c>
      <c s="29" t="s">
        <v>304</v>
      </c>
      <c s="25" t="s">
        <v>46</v>
      </c>
      <c s="30" t="s">
        <v>305</v>
      </c>
      <c s="31" t="s">
        <v>98</v>
      </c>
      <c s="32">
        <v>415.3</v>
      </c>
      <c s="33">
        <v>0</v>
      </c>
      <c s="34">
        <f>ROUND(ROUND(H67,2)*ROUND(G67,3),2)</f>
      </c>
      <c r="O67">
        <f>(I67*21)/100</f>
      </c>
      <c t="s">
        <v>22</v>
      </c>
    </row>
    <row r="68" spans="1:5" ht="12.75">
      <c r="A68" s="35" t="s">
        <v>49</v>
      </c>
      <c r="E68" s="36" t="s">
        <v>306</v>
      </c>
    </row>
    <row r="69" spans="1:5" ht="25.5">
      <c r="A69" s="37" t="s">
        <v>51</v>
      </c>
      <c r="E69" s="38" t="s">
        <v>658</v>
      </c>
    </row>
    <row r="70" spans="1:5" ht="51">
      <c r="A70" t="s">
        <v>53</v>
      </c>
      <c r="E70" s="36" t="s">
        <v>302</v>
      </c>
    </row>
    <row r="71" spans="1:16" ht="12.75">
      <c r="A71" s="25" t="s">
        <v>44</v>
      </c>
      <c s="29" t="s">
        <v>199</v>
      </c>
      <c s="29" t="s">
        <v>315</v>
      </c>
      <c s="25" t="s">
        <v>46</v>
      </c>
      <c s="30" t="s">
        <v>316</v>
      </c>
      <c s="31" t="s">
        <v>98</v>
      </c>
      <c s="32">
        <v>205</v>
      </c>
      <c s="33">
        <v>0</v>
      </c>
      <c s="34">
        <f>ROUND(ROUND(H71,2)*ROUND(G71,3),2)</f>
      </c>
      <c r="O71">
        <f>(I71*21)/100</f>
      </c>
      <c t="s">
        <v>22</v>
      </c>
    </row>
    <row r="72" spans="1:5" ht="12.75">
      <c r="A72" s="35" t="s">
        <v>49</v>
      </c>
      <c r="E72" s="36" t="s">
        <v>317</v>
      </c>
    </row>
    <row r="73" spans="1:5" ht="63.75">
      <c r="A73" s="37" t="s">
        <v>51</v>
      </c>
      <c r="E73" s="38" t="s">
        <v>659</v>
      </c>
    </row>
    <row r="74" spans="1:5" ht="140.25">
      <c r="A74" t="s">
        <v>53</v>
      </c>
      <c r="E74" s="36" t="s">
        <v>319</v>
      </c>
    </row>
    <row r="75" spans="1:16" ht="12.75">
      <c r="A75" s="25" t="s">
        <v>44</v>
      </c>
      <c s="29" t="s">
        <v>205</v>
      </c>
      <c s="29" t="s">
        <v>321</v>
      </c>
      <c s="25" t="s">
        <v>46</v>
      </c>
      <c s="30" t="s">
        <v>322</v>
      </c>
      <c s="31" t="s">
        <v>98</v>
      </c>
      <c s="32">
        <v>210.25</v>
      </c>
      <c s="33">
        <v>0</v>
      </c>
      <c s="34">
        <f>ROUND(ROUND(H75,2)*ROUND(G75,3),2)</f>
      </c>
      <c r="O75">
        <f>(I75*21)/100</f>
      </c>
      <c t="s">
        <v>22</v>
      </c>
    </row>
    <row r="76" spans="1:5" ht="12.75">
      <c r="A76" s="35" t="s">
        <v>49</v>
      </c>
      <c r="E76" s="36" t="s">
        <v>323</v>
      </c>
    </row>
    <row r="77" spans="1:5" ht="63.75">
      <c r="A77" s="37" t="s">
        <v>51</v>
      </c>
      <c r="E77" s="38" t="s">
        <v>660</v>
      </c>
    </row>
    <row r="78" spans="1:5" ht="140.25">
      <c r="A78" t="s">
        <v>53</v>
      </c>
      <c r="E78" s="36" t="s">
        <v>319</v>
      </c>
    </row>
    <row r="79" spans="1:16" ht="12.75">
      <c r="A79" s="25" t="s">
        <v>44</v>
      </c>
      <c s="29" t="s">
        <v>208</v>
      </c>
      <c s="29" t="s">
        <v>326</v>
      </c>
      <c s="25" t="s">
        <v>46</v>
      </c>
      <c s="30" t="s">
        <v>327</v>
      </c>
      <c s="31" t="s">
        <v>139</v>
      </c>
      <c s="32">
        <v>2.625</v>
      </c>
      <c s="33">
        <v>0</v>
      </c>
      <c s="34">
        <f>ROUND(ROUND(H79,2)*ROUND(G79,3),2)</f>
      </c>
      <c r="O79">
        <f>(I79*21)/100</f>
      </c>
      <c t="s">
        <v>22</v>
      </c>
    </row>
    <row r="80" spans="1:5" ht="12.75">
      <c r="A80" s="35" t="s">
        <v>49</v>
      </c>
      <c r="E80" s="36" t="s">
        <v>328</v>
      </c>
    </row>
    <row r="81" spans="1:5" ht="25.5">
      <c r="A81" s="37" t="s">
        <v>51</v>
      </c>
      <c r="E81" s="38" t="s">
        <v>661</v>
      </c>
    </row>
    <row r="82" spans="1:5" ht="140.25">
      <c r="A82" t="s">
        <v>53</v>
      </c>
      <c r="E82" s="36" t="s">
        <v>330</v>
      </c>
    </row>
    <row r="83" spans="1:18" ht="12.75" customHeight="1">
      <c r="A83" s="6" t="s">
        <v>42</v>
      </c>
      <c s="6"/>
      <c s="41" t="s">
        <v>39</v>
      </c>
      <c s="6"/>
      <c s="27" t="s">
        <v>112</v>
      </c>
      <c s="6"/>
      <c s="6"/>
      <c s="6"/>
      <c s="42">
        <f>0+Q83</f>
      </c>
      <c r="O83">
        <f>0+R83</f>
      </c>
      <c r="Q83">
        <f>0+I84+I88+I92</f>
      </c>
      <c>
        <f>0+O84+O88+O92</f>
      </c>
    </row>
    <row r="84" spans="1:16" ht="12.75">
      <c r="A84" s="25" t="s">
        <v>44</v>
      </c>
      <c s="29" t="s">
        <v>214</v>
      </c>
      <c s="29" t="s">
        <v>368</v>
      </c>
      <c s="25" t="s">
        <v>46</v>
      </c>
      <c s="30" t="s">
        <v>369</v>
      </c>
      <c s="31" t="s">
        <v>160</v>
      </c>
      <c s="32">
        <v>20</v>
      </c>
      <c s="33">
        <v>0</v>
      </c>
      <c s="34">
        <f>ROUND(ROUND(H84,2)*ROUND(G84,3),2)</f>
      </c>
      <c r="O84">
        <f>(I84*21)/100</f>
      </c>
      <c t="s">
        <v>22</v>
      </c>
    </row>
    <row r="85" spans="1:5" ht="25.5">
      <c r="A85" s="35" t="s">
        <v>49</v>
      </c>
      <c r="E85" s="36" t="s">
        <v>662</v>
      </c>
    </row>
    <row r="86" spans="1:5" ht="12.75">
      <c r="A86" s="37" t="s">
        <v>51</v>
      </c>
      <c r="E86" s="38" t="s">
        <v>483</v>
      </c>
    </row>
    <row r="87" spans="1:5" ht="38.25">
      <c r="A87" t="s">
        <v>53</v>
      </c>
      <c r="E87" s="36" t="s">
        <v>372</v>
      </c>
    </row>
    <row r="88" spans="1:16" ht="12.75">
      <c r="A88" s="25" t="s">
        <v>44</v>
      </c>
      <c s="29" t="s">
        <v>220</v>
      </c>
      <c s="29" t="s">
        <v>374</v>
      </c>
      <c s="25" t="s">
        <v>46</v>
      </c>
      <c s="30" t="s">
        <v>375</v>
      </c>
      <c s="31" t="s">
        <v>160</v>
      </c>
      <c s="32">
        <v>13</v>
      </c>
      <c s="33">
        <v>0</v>
      </c>
      <c s="34">
        <f>ROUND(ROUND(H88,2)*ROUND(G88,3),2)</f>
      </c>
      <c r="O88">
        <f>(I88*21)/100</f>
      </c>
      <c t="s">
        <v>22</v>
      </c>
    </row>
    <row r="89" spans="1:5" ht="12.75">
      <c r="A89" s="35" t="s">
        <v>49</v>
      </c>
      <c r="E89" s="36" t="s">
        <v>376</v>
      </c>
    </row>
    <row r="90" spans="1:5" ht="25.5">
      <c r="A90" s="37" t="s">
        <v>51</v>
      </c>
      <c r="E90" s="38" t="s">
        <v>377</v>
      </c>
    </row>
    <row r="91" spans="1:5" ht="25.5">
      <c r="A91" t="s">
        <v>53</v>
      </c>
      <c r="E91" s="36" t="s">
        <v>378</v>
      </c>
    </row>
    <row r="92" spans="1:16" ht="12.75">
      <c r="A92" s="25" t="s">
        <v>44</v>
      </c>
      <c s="29" t="s">
        <v>226</v>
      </c>
      <c s="29" t="s">
        <v>380</v>
      </c>
      <c s="25" t="s">
        <v>46</v>
      </c>
      <c s="30" t="s">
        <v>381</v>
      </c>
      <c s="31" t="s">
        <v>160</v>
      </c>
      <c s="32">
        <v>128.5</v>
      </c>
      <c s="33">
        <v>0</v>
      </c>
      <c s="34">
        <f>ROUND(ROUND(H92,2)*ROUND(G92,3),2)</f>
      </c>
      <c r="O92">
        <f>(I92*21)/100</f>
      </c>
      <c t="s">
        <v>22</v>
      </c>
    </row>
    <row r="93" spans="1:5" ht="25.5">
      <c r="A93" s="35" t="s">
        <v>49</v>
      </c>
      <c r="E93" s="36" t="s">
        <v>382</v>
      </c>
    </row>
    <row r="94" spans="1:5" ht="38.25">
      <c r="A94" s="37" t="s">
        <v>51</v>
      </c>
      <c r="E94" s="38" t="s">
        <v>176</v>
      </c>
    </row>
    <row r="95" spans="1:5" ht="38.25">
      <c r="A95" t="s">
        <v>53</v>
      </c>
      <c r="E95" s="36" t="s">
        <v>383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0+O8+O21+O30+O35+O48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663</v>
      </c>
      <c s="39">
        <f>0+I8+I21+I30+I35+I48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663</v>
      </c>
      <c s="6"/>
      <c s="18" t="s">
        <v>664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28</v>
      </c>
      <c s="19"/>
      <c s="27" t="s">
        <v>95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44</v>
      </c>
      <c s="29" t="s">
        <v>21</v>
      </c>
      <c s="29" t="s">
        <v>665</v>
      </c>
      <c s="25" t="s">
        <v>46</v>
      </c>
      <c s="30" t="s">
        <v>666</v>
      </c>
      <c s="31" t="s">
        <v>160</v>
      </c>
      <c s="32">
        <v>103.5</v>
      </c>
      <c s="33">
        <v>0</v>
      </c>
      <c s="34">
        <f>ROUND(ROUND(H9,2)*ROUND(G9,3),2)</f>
      </c>
      <c r="O9">
        <f>(I9*21)/100</f>
      </c>
      <c t="s">
        <v>22</v>
      </c>
    </row>
    <row r="10" spans="1:5" ht="25.5">
      <c r="A10" s="35" t="s">
        <v>49</v>
      </c>
      <c r="E10" s="36" t="s">
        <v>667</v>
      </c>
    </row>
    <row r="11" spans="1:5" ht="12.75">
      <c r="A11" s="37" t="s">
        <v>51</v>
      </c>
      <c r="E11" s="38" t="s">
        <v>668</v>
      </c>
    </row>
    <row r="12" spans="1:5" ht="63.75">
      <c r="A12" t="s">
        <v>53</v>
      </c>
      <c r="E12" s="36" t="s">
        <v>669</v>
      </c>
    </row>
    <row r="13" spans="1:16" ht="12.75">
      <c r="A13" s="25" t="s">
        <v>44</v>
      </c>
      <c s="29" t="s">
        <v>32</v>
      </c>
      <c s="29" t="s">
        <v>670</v>
      </c>
      <c s="25" t="s">
        <v>46</v>
      </c>
      <c s="30" t="s">
        <v>671</v>
      </c>
      <c s="31" t="s">
        <v>160</v>
      </c>
      <c s="32">
        <v>50</v>
      </c>
      <c s="33">
        <v>0</v>
      </c>
      <c s="34">
        <f>ROUND(ROUND(H13,2)*ROUND(G13,3),2)</f>
      </c>
      <c r="O13">
        <f>(I13*21)/100</f>
      </c>
      <c t="s">
        <v>22</v>
      </c>
    </row>
    <row r="14" spans="1:5" ht="25.5">
      <c r="A14" s="35" t="s">
        <v>49</v>
      </c>
      <c r="E14" s="36" t="s">
        <v>672</v>
      </c>
    </row>
    <row r="15" spans="1:5" ht="102">
      <c r="A15" s="37" t="s">
        <v>51</v>
      </c>
      <c r="E15" s="38" t="s">
        <v>673</v>
      </c>
    </row>
    <row r="16" spans="1:5" ht="63.75">
      <c r="A16" t="s">
        <v>53</v>
      </c>
      <c r="E16" s="36" t="s">
        <v>669</v>
      </c>
    </row>
    <row r="17" spans="1:16" ht="12.75">
      <c r="A17" s="25" t="s">
        <v>44</v>
      </c>
      <c s="29" t="s">
        <v>34</v>
      </c>
      <c s="29" t="s">
        <v>674</v>
      </c>
      <c s="25" t="s">
        <v>46</v>
      </c>
      <c s="30" t="s">
        <v>675</v>
      </c>
      <c s="31" t="s">
        <v>160</v>
      </c>
      <c s="32">
        <v>20.5</v>
      </c>
      <c s="33">
        <v>0</v>
      </c>
      <c s="34">
        <f>ROUND(ROUND(H17,2)*ROUND(G17,3),2)</f>
      </c>
      <c r="O17">
        <f>(I17*21)/100</f>
      </c>
      <c t="s">
        <v>22</v>
      </c>
    </row>
    <row r="18" spans="1:5" ht="12.75">
      <c r="A18" s="35" t="s">
        <v>49</v>
      </c>
      <c r="E18" s="36" t="s">
        <v>676</v>
      </c>
    </row>
    <row r="19" spans="1:5" ht="12.75">
      <c r="A19" s="37" t="s">
        <v>51</v>
      </c>
      <c r="E19" s="38" t="s">
        <v>677</v>
      </c>
    </row>
    <row r="20" spans="1:5" ht="63.75">
      <c r="A20" t="s">
        <v>53</v>
      </c>
      <c r="E20" s="36" t="s">
        <v>669</v>
      </c>
    </row>
    <row r="21" spans="1:18" ht="12.75" customHeight="1">
      <c r="A21" s="6" t="s">
        <v>42</v>
      </c>
      <c s="6"/>
      <c s="41" t="s">
        <v>21</v>
      </c>
      <c s="6"/>
      <c s="27" t="s">
        <v>678</v>
      </c>
      <c s="6"/>
      <c s="6"/>
      <c s="6"/>
      <c s="42">
        <f>0+Q21</f>
      </c>
      <c r="O21">
        <f>0+R21</f>
      </c>
      <c r="Q21">
        <f>0+I22+I26</f>
      </c>
      <c>
        <f>0+O22+O26</f>
      </c>
    </row>
    <row r="22" spans="1:16" ht="12.75">
      <c r="A22" s="25" t="s">
        <v>44</v>
      </c>
      <c s="29" t="s">
        <v>36</v>
      </c>
      <c s="29" t="s">
        <v>679</v>
      </c>
      <c s="25" t="s">
        <v>46</v>
      </c>
      <c s="30" t="s">
        <v>680</v>
      </c>
      <c s="31" t="s">
        <v>139</v>
      </c>
      <c s="32">
        <v>2</v>
      </c>
      <c s="33">
        <v>0</v>
      </c>
      <c s="34">
        <f>ROUND(ROUND(H22,2)*ROUND(G22,3),2)</f>
      </c>
      <c r="O22">
        <f>(I22*21)/100</f>
      </c>
      <c t="s">
        <v>22</v>
      </c>
    </row>
    <row r="23" spans="1:5" ht="12.75">
      <c r="A23" s="35" t="s">
        <v>49</v>
      </c>
      <c r="E23" s="36" t="s">
        <v>681</v>
      </c>
    </row>
    <row r="24" spans="1:5" ht="12.75">
      <c r="A24" s="37" t="s">
        <v>51</v>
      </c>
      <c r="E24" s="38" t="s">
        <v>682</v>
      </c>
    </row>
    <row r="25" spans="1:5" ht="369.75">
      <c r="A25" t="s">
        <v>53</v>
      </c>
      <c r="E25" s="36" t="s">
        <v>683</v>
      </c>
    </row>
    <row r="26" spans="1:16" ht="12.75">
      <c r="A26" s="25" t="s">
        <v>44</v>
      </c>
      <c s="29" t="s">
        <v>73</v>
      </c>
      <c s="29" t="s">
        <v>684</v>
      </c>
      <c s="25" t="s">
        <v>46</v>
      </c>
      <c s="30" t="s">
        <v>685</v>
      </c>
      <c s="31" t="s">
        <v>129</v>
      </c>
      <c s="32">
        <v>0.4</v>
      </c>
      <c s="33">
        <v>0</v>
      </c>
      <c s="34">
        <f>ROUND(ROUND(H26,2)*ROUND(G26,3),2)</f>
      </c>
      <c r="O26">
        <f>(I26*21)/100</f>
      </c>
      <c t="s">
        <v>22</v>
      </c>
    </row>
    <row r="27" spans="1:5" ht="12.75">
      <c r="A27" s="35" t="s">
        <v>49</v>
      </c>
      <c r="E27" s="36" t="s">
        <v>686</v>
      </c>
    </row>
    <row r="28" spans="1:5" ht="12.75">
      <c r="A28" s="37" t="s">
        <v>51</v>
      </c>
      <c r="E28" s="38" t="s">
        <v>687</v>
      </c>
    </row>
    <row r="29" spans="1:5" ht="267.75">
      <c r="A29" t="s">
        <v>53</v>
      </c>
      <c r="E29" s="36" t="s">
        <v>688</v>
      </c>
    </row>
    <row r="30" spans="1:18" ht="12.75" customHeight="1">
      <c r="A30" s="6" t="s">
        <v>42</v>
      </c>
      <c s="6"/>
      <c s="41" t="s">
        <v>32</v>
      </c>
      <c s="6"/>
      <c s="27" t="s">
        <v>268</v>
      </c>
      <c s="6"/>
      <c s="6"/>
      <c s="6"/>
      <c s="42">
        <f>0+Q30</f>
      </c>
      <c r="O30">
        <f>0+R30</f>
      </c>
      <c r="Q30">
        <f>0+I31</f>
      </c>
      <c>
        <f>0+O31</f>
      </c>
    </row>
    <row r="31" spans="1:16" ht="12.75">
      <c r="A31" s="25" t="s">
        <v>44</v>
      </c>
      <c s="29" t="s">
        <v>79</v>
      </c>
      <c s="29" t="s">
        <v>689</v>
      </c>
      <c s="25" t="s">
        <v>46</v>
      </c>
      <c s="30" t="s">
        <v>690</v>
      </c>
      <c s="31" t="s">
        <v>98</v>
      </c>
      <c s="32">
        <v>82.8</v>
      </c>
      <c s="33">
        <v>0</v>
      </c>
      <c s="34">
        <f>ROUND(ROUND(H31,2)*ROUND(G31,3),2)</f>
      </c>
      <c r="O31">
        <f>(I31*21)/100</f>
      </c>
      <c t="s">
        <v>22</v>
      </c>
    </row>
    <row r="32" spans="1:5" ht="12.75">
      <c r="A32" s="35" t="s">
        <v>49</v>
      </c>
      <c r="E32" s="36" t="s">
        <v>691</v>
      </c>
    </row>
    <row r="33" spans="1:5" ht="25.5">
      <c r="A33" s="37" t="s">
        <v>51</v>
      </c>
      <c r="E33" s="38" t="s">
        <v>692</v>
      </c>
    </row>
    <row r="34" spans="1:5" ht="127.5">
      <c r="A34" t="s">
        <v>53</v>
      </c>
      <c r="E34" s="36" t="s">
        <v>693</v>
      </c>
    </row>
    <row r="35" spans="1:18" ht="12.75" customHeight="1">
      <c r="A35" s="6" t="s">
        <v>42</v>
      </c>
      <c s="6"/>
      <c s="41" t="s">
        <v>36</v>
      </c>
      <c s="6"/>
      <c s="27" t="s">
        <v>694</v>
      </c>
      <c s="6"/>
      <c s="6"/>
      <c s="6"/>
      <c s="42">
        <f>0+Q35</f>
      </c>
      <c r="O35">
        <f>0+R35</f>
      </c>
      <c r="Q35">
        <f>0+I36+I40+I44</f>
      </c>
      <c>
        <f>0+O36+O40+O44</f>
      </c>
    </row>
    <row r="36" spans="1:16" ht="25.5">
      <c r="A36" s="25" t="s">
        <v>44</v>
      </c>
      <c s="29" t="s">
        <v>39</v>
      </c>
      <c s="29" t="s">
        <v>695</v>
      </c>
      <c s="25" t="s">
        <v>46</v>
      </c>
      <c s="30" t="s">
        <v>696</v>
      </c>
      <c s="31" t="s">
        <v>98</v>
      </c>
      <c s="32">
        <v>12.6</v>
      </c>
      <c s="33">
        <v>0</v>
      </c>
      <c s="34">
        <f>ROUND(ROUND(H36,2)*ROUND(G36,3),2)</f>
      </c>
      <c r="O36">
        <f>(I36*21)/100</f>
      </c>
      <c t="s">
        <v>22</v>
      </c>
    </row>
    <row r="37" spans="1:5" ht="12.75">
      <c r="A37" s="35" t="s">
        <v>49</v>
      </c>
      <c r="E37" s="36" t="s">
        <v>697</v>
      </c>
    </row>
    <row r="38" spans="1:5" ht="25.5">
      <c r="A38" s="37" t="s">
        <v>51</v>
      </c>
      <c r="E38" s="38" t="s">
        <v>698</v>
      </c>
    </row>
    <row r="39" spans="1:5" ht="76.5">
      <c r="A39" t="s">
        <v>53</v>
      </c>
      <c r="E39" s="36" t="s">
        <v>699</v>
      </c>
    </row>
    <row r="40" spans="1:16" ht="25.5">
      <c r="A40" s="25" t="s">
        <v>44</v>
      </c>
      <c s="29" t="s">
        <v>41</v>
      </c>
      <c s="29" t="s">
        <v>700</v>
      </c>
      <c s="25" t="s">
        <v>46</v>
      </c>
      <c s="30" t="s">
        <v>701</v>
      </c>
      <c s="31" t="s">
        <v>98</v>
      </c>
      <c s="32">
        <v>5.4</v>
      </c>
      <c s="33">
        <v>0</v>
      </c>
      <c s="34">
        <f>ROUND(ROUND(H40,2)*ROUND(G40,3),2)</f>
      </c>
      <c r="O40">
        <f>(I40*21)/100</f>
      </c>
      <c t="s">
        <v>22</v>
      </c>
    </row>
    <row r="41" spans="1:5" ht="12.75">
      <c r="A41" s="35" t="s">
        <v>49</v>
      </c>
      <c r="E41" s="36" t="s">
        <v>702</v>
      </c>
    </row>
    <row r="42" spans="1:5" ht="25.5">
      <c r="A42" s="37" t="s">
        <v>51</v>
      </c>
      <c r="E42" s="38" t="s">
        <v>703</v>
      </c>
    </row>
    <row r="43" spans="1:5" ht="76.5">
      <c r="A43" t="s">
        <v>53</v>
      </c>
      <c r="E43" s="36" t="s">
        <v>699</v>
      </c>
    </row>
    <row r="44" spans="1:16" ht="12.75">
      <c r="A44" s="25" t="s">
        <v>44</v>
      </c>
      <c s="29" t="s">
        <v>172</v>
      </c>
      <c s="29" t="s">
        <v>704</v>
      </c>
      <c s="25" t="s">
        <v>46</v>
      </c>
      <c s="30" t="s">
        <v>705</v>
      </c>
      <c s="31" t="s">
        <v>98</v>
      </c>
      <c s="32">
        <v>18</v>
      </c>
      <c s="33">
        <v>0</v>
      </c>
      <c s="34">
        <f>ROUND(ROUND(H44,2)*ROUND(G44,3),2)</f>
      </c>
      <c r="O44">
        <f>(I44*21)/100</f>
      </c>
      <c t="s">
        <v>22</v>
      </c>
    </row>
    <row r="45" spans="1:5" ht="12.75">
      <c r="A45" s="35" t="s">
        <v>49</v>
      </c>
      <c r="E45" s="36" t="s">
        <v>46</v>
      </c>
    </row>
    <row r="46" spans="1:5" ht="12.75">
      <c r="A46" s="37" t="s">
        <v>51</v>
      </c>
      <c r="E46" s="38" t="s">
        <v>706</v>
      </c>
    </row>
    <row r="47" spans="1:5" ht="76.5">
      <c r="A47" t="s">
        <v>53</v>
      </c>
      <c r="E47" s="36" t="s">
        <v>699</v>
      </c>
    </row>
    <row r="48" spans="1:18" ht="12.75" customHeight="1">
      <c r="A48" s="6" t="s">
        <v>42</v>
      </c>
      <c s="6"/>
      <c s="41" t="s">
        <v>39</v>
      </c>
      <c s="6"/>
      <c s="27" t="s">
        <v>112</v>
      </c>
      <c s="6"/>
      <c s="6"/>
      <c s="6"/>
      <c s="42">
        <f>0+Q48</f>
      </c>
      <c r="O48">
        <f>0+R48</f>
      </c>
      <c r="Q48">
        <f>0+I49+I53+I57</f>
      </c>
      <c>
        <f>0+O49+O53+O57</f>
      </c>
    </row>
    <row r="49" spans="1:16" ht="12.75">
      <c r="A49" s="25" t="s">
        <v>44</v>
      </c>
      <c s="29" t="s">
        <v>178</v>
      </c>
      <c s="29" t="s">
        <v>566</v>
      </c>
      <c s="25" t="s">
        <v>46</v>
      </c>
      <c s="30" t="s">
        <v>567</v>
      </c>
      <c s="31" t="s">
        <v>160</v>
      </c>
      <c s="32">
        <v>9</v>
      </c>
      <c s="33">
        <v>0</v>
      </c>
      <c s="34">
        <f>ROUND(ROUND(H49,2)*ROUND(G49,3),2)</f>
      </c>
      <c r="O49">
        <f>(I49*21)/100</f>
      </c>
      <c t="s">
        <v>22</v>
      </c>
    </row>
    <row r="50" spans="1:5" ht="12.75">
      <c r="A50" s="35" t="s">
        <v>49</v>
      </c>
      <c r="E50" s="36" t="s">
        <v>707</v>
      </c>
    </row>
    <row r="51" spans="1:5" ht="25.5">
      <c r="A51" s="37" t="s">
        <v>51</v>
      </c>
      <c r="E51" s="38" t="s">
        <v>708</v>
      </c>
    </row>
    <row r="52" spans="1:5" ht="63.75">
      <c r="A52" t="s">
        <v>53</v>
      </c>
      <c r="E52" s="36" t="s">
        <v>709</v>
      </c>
    </row>
    <row r="53" spans="1:16" ht="12.75">
      <c r="A53" s="25" t="s">
        <v>44</v>
      </c>
      <c s="29" t="s">
        <v>184</v>
      </c>
      <c s="29" t="s">
        <v>635</v>
      </c>
      <c s="25" t="s">
        <v>46</v>
      </c>
      <c s="30" t="s">
        <v>636</v>
      </c>
      <c s="31" t="s">
        <v>160</v>
      </c>
      <c s="32">
        <v>103.5</v>
      </c>
      <c s="33">
        <v>0</v>
      </c>
      <c s="34">
        <f>ROUND(ROUND(H53,2)*ROUND(G53,3),2)</f>
      </c>
      <c r="O53">
        <f>(I53*21)/100</f>
      </c>
      <c t="s">
        <v>22</v>
      </c>
    </row>
    <row r="54" spans="1:5" ht="12.75">
      <c r="A54" s="35" t="s">
        <v>49</v>
      </c>
      <c r="E54" s="36" t="s">
        <v>710</v>
      </c>
    </row>
    <row r="55" spans="1:5" ht="12.75">
      <c r="A55" s="37" t="s">
        <v>51</v>
      </c>
      <c r="E55" s="38" t="s">
        <v>668</v>
      </c>
    </row>
    <row r="56" spans="1:5" ht="89.25">
      <c r="A56" t="s">
        <v>53</v>
      </c>
      <c r="E56" s="36" t="s">
        <v>711</v>
      </c>
    </row>
    <row r="57" spans="1:16" ht="12.75">
      <c r="A57" s="25" t="s">
        <v>44</v>
      </c>
      <c s="29" t="s">
        <v>190</v>
      </c>
      <c s="29" t="s">
        <v>712</v>
      </c>
      <c s="25" t="s">
        <v>46</v>
      </c>
      <c s="30" t="s">
        <v>713</v>
      </c>
      <c s="31" t="s">
        <v>98</v>
      </c>
      <c s="32">
        <v>18</v>
      </c>
      <c s="33">
        <v>0</v>
      </c>
      <c s="34">
        <f>ROUND(ROUND(H57,2)*ROUND(G57,3),2)</f>
      </c>
      <c r="O57">
        <f>(I57*21)/100</f>
      </c>
      <c t="s">
        <v>22</v>
      </c>
    </row>
    <row r="58" spans="1:5" ht="25.5">
      <c r="A58" s="35" t="s">
        <v>49</v>
      </c>
      <c r="E58" s="36" t="s">
        <v>714</v>
      </c>
    </row>
    <row r="59" spans="1:5" ht="12.75">
      <c r="A59" s="37" t="s">
        <v>51</v>
      </c>
      <c r="E59" s="38" t="s">
        <v>706</v>
      </c>
    </row>
    <row r="60" spans="1:5" ht="25.5">
      <c r="A60" t="s">
        <v>53</v>
      </c>
      <c r="E60" s="36" t="s">
        <v>715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